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X:\004. COEST ARCHIVO\2022\003 PAGINA WEB\001 TRASNPARENCIA\001 ENERO\004 presupuesto inversion\"/>
    </mc:Choice>
  </mc:AlternateContent>
  <xr:revisionPtr revIDLastSave="0" documentId="13_ncr:1_{6B224171-4CC4-4383-A095-1DDE67D438FD}" xr6:coauthVersionLast="47" xr6:coauthVersionMax="47" xr10:uidLastSave="{00000000-0000-0000-0000-000000000000}"/>
  <bookViews>
    <workbookView xWindow="1485" yWindow="735" windowWidth="26385" windowHeight="14415" xr2:uid="{D63D2B4C-2572-45EC-A287-B5BD7331EA16}"/>
  </bookViews>
  <sheets>
    <sheet name="Res. xxx del xx.01.2020 " sheetId="4" r:id="rId1"/>
    <sheet name="Res. 00005 del 12.01.2020 " sheetId="3" state="hidden" r:id="rId2"/>
  </sheets>
  <externalReferences>
    <externalReference r:id="rId3"/>
    <externalReference r:id="rId4"/>
    <externalReference r:id="rId5"/>
  </externalReferences>
  <definedNames>
    <definedName name="__FPMExcelClient_CellBasedFunctionStatus" localSheetId="1" hidden="1">"2_2_2_2_2"</definedName>
    <definedName name="__FPMExcelClient_CellBasedFunctionStatus" localSheetId="0" hidden="1">"2_2_2_2_2"</definedName>
    <definedName name="_xlnm.Print_Area" localSheetId="1">'Res. 00005 del 12.01.2020 '!$A$1:$N$260</definedName>
    <definedName name="_xlnm.Print_Area" localSheetId="0">'Res. xxx del xx.01.2020 '!$A$1:$N$318</definedName>
    <definedName name="dijin" localSheetId="1">[1]USUARIOS_BPIN_WEB!#REF!</definedName>
    <definedName name="dijin" localSheetId="0">[1]USUARIOS_BPIN_WEB!#REF!</definedName>
    <definedName name="dijin">[1]USUARIOS_BPIN_WEB!#REF!</definedName>
    <definedName name="ESTACIONES" localSheetId="1">[1]USUARIOS_BPIN_WEB!#REF!</definedName>
    <definedName name="ESTACIONES" localSheetId="0">[1]USUARIOS_BPIN_WEB!#REF!</definedName>
    <definedName name="ESTACIONES">[1]USUARIOS_BPIN_WEB!#REF!</definedName>
    <definedName name="Perfil" localSheetId="1">[2]Hoja1!$D$1:$D$3</definedName>
    <definedName name="Perfil" localSheetId="0">[2]Hoja1!$D$1:$D$3</definedName>
    <definedName name="Perfil">[3]Hoja1!$D$1:$D$3</definedName>
    <definedName name="SegUsuario" localSheetId="1">[1]USUARIOS_BPIN_WEB!#REF!</definedName>
    <definedName name="SegUsuario" localSheetId="0">[1]USUARIOS_BPIN_WEB!#REF!</definedName>
    <definedName name="SegUsuario">[1]USUARIOS_BPIN_WEB!#REF!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5" i="4" l="1"/>
  <c r="M83" i="4"/>
  <c r="M81" i="4" s="1"/>
  <c r="M79" i="4" s="1"/>
  <c r="M57" i="4" l="1"/>
  <c r="M56" i="4" s="1"/>
  <c r="M54" i="4"/>
  <c r="M53" i="4" s="1"/>
  <c r="P19" i="4" l="1"/>
  <c r="P18" i="4"/>
  <c r="P16" i="4"/>
  <c r="P13" i="4" l="1"/>
  <c r="P12" i="4"/>
  <c r="M199" i="4" l="1"/>
  <c r="M197" i="4" l="1"/>
  <c r="P14" i="4"/>
  <c r="M146" i="4"/>
  <c r="P17" i="4" s="1"/>
  <c r="M155" i="4" l="1"/>
  <c r="M87" i="4" l="1"/>
  <c r="M89" i="4"/>
  <c r="M49" i="4"/>
  <c r="M48" i="4" l="1"/>
  <c r="M254" i="4" l="1"/>
  <c r="M252" i="4" s="1"/>
  <c r="M250" i="4" s="1"/>
  <c r="M248" i="4" s="1"/>
  <c r="M246" i="4" s="1"/>
  <c r="M223" i="4"/>
  <c r="M154" i="4" l="1"/>
  <c r="M153" i="4" s="1"/>
  <c r="M152" i="4" s="1"/>
  <c r="M150" i="4" s="1"/>
  <c r="M68" i="4"/>
  <c r="M204" i="4"/>
  <c r="M193" i="4" l="1"/>
  <c r="P11" i="4" s="1"/>
  <c r="P21" i="4" s="1"/>
  <c r="M175" i="4" l="1"/>
  <c r="M74" i="3"/>
  <c r="M173" i="4" l="1"/>
  <c r="M171" i="4" s="1"/>
  <c r="M170" i="4" s="1"/>
  <c r="M168" i="4" s="1"/>
  <c r="M343" i="4"/>
  <c r="M341" i="4" s="1"/>
  <c r="M336" i="4"/>
  <c r="M334" i="4"/>
  <c r="M143" i="4"/>
  <c r="M142" i="4" s="1"/>
  <c r="M145" i="4"/>
  <c r="M234" i="4"/>
  <c r="M233" i="4" s="1"/>
  <c r="M231" i="4" s="1"/>
  <c r="M221" i="4"/>
  <c r="M219" i="4" s="1"/>
  <c r="M217" i="4" s="1"/>
  <c r="M215" i="4" s="1"/>
  <c r="M202" i="4"/>
  <c r="M195" i="4" s="1"/>
  <c r="M192" i="4"/>
  <c r="M190" i="4" s="1"/>
  <c r="M60" i="4"/>
  <c r="M59" i="4" s="1"/>
  <c r="M128" i="4"/>
  <c r="M127" i="4" s="1"/>
  <c r="M126" i="4" s="1"/>
  <c r="M124" i="4"/>
  <c r="M123" i="4" s="1"/>
  <c r="M121" i="4"/>
  <c r="M120" i="4" s="1"/>
  <c r="M117" i="4"/>
  <c r="M116" i="4" s="1"/>
  <c r="M115" i="4" s="1"/>
  <c r="M114" i="4" s="1"/>
  <c r="M113" i="4" s="1"/>
  <c r="M109" i="4"/>
  <c r="M106" i="4" s="1"/>
  <c r="M104" i="4" s="1"/>
  <c r="M102" i="4" s="1"/>
  <c r="M100" i="4"/>
  <c r="M98" i="4" s="1"/>
  <c r="M96" i="4" s="1"/>
  <c r="M93" i="4"/>
  <c r="M92" i="4" s="1"/>
  <c r="M86" i="4"/>
  <c r="M76" i="4"/>
  <c r="M75" i="4" s="1"/>
  <c r="M74" i="4" s="1"/>
  <c r="M71" i="4"/>
  <c r="M70" i="4" s="1"/>
  <c r="M67" i="4"/>
  <c r="M46" i="4"/>
  <c r="M45" i="4" s="1"/>
  <c r="M44" i="4" l="1"/>
  <c r="M43" i="4" s="1"/>
  <c r="M66" i="4"/>
  <c r="M141" i="4"/>
  <c r="M140" i="4" s="1"/>
  <c r="M139" i="4" s="1"/>
  <c r="M85" i="4"/>
  <c r="M230" i="4"/>
  <c r="M229" i="4" s="1"/>
  <c r="M119" i="4"/>
  <c r="M188" i="4"/>
  <c r="M186" i="4" s="1"/>
  <c r="M285" i="3"/>
  <c r="M283" i="3" s="1"/>
  <c r="M278" i="3"/>
  <c r="M276" i="3"/>
  <c r="S234" i="3"/>
  <c r="M233" i="3"/>
  <c r="M232" i="3" s="1"/>
  <c r="S231" i="3"/>
  <c r="M230" i="3"/>
  <c r="M229" i="3" s="1"/>
  <c r="S229" i="3"/>
  <c r="S228" i="3"/>
  <c r="S227" i="3"/>
  <c r="M215" i="3"/>
  <c r="M214" i="3" s="1"/>
  <c r="M213" i="3" s="1"/>
  <c r="M212" i="3" s="1"/>
  <c r="M211" i="3" s="1"/>
  <c r="M208" i="3"/>
  <c r="S206" i="3"/>
  <c r="M206" i="3"/>
  <c r="M204" i="3" s="1"/>
  <c r="M202" i="3" s="1"/>
  <c r="M200" i="3" s="1"/>
  <c r="M188" i="3"/>
  <c r="M186" i="3" s="1"/>
  <c r="M184" i="3" s="1"/>
  <c r="P14" i="3" s="1"/>
  <c r="S186" i="3"/>
  <c r="M182" i="3"/>
  <c r="M181" i="3" s="1"/>
  <c r="M179" i="3" s="1"/>
  <c r="M177" i="3" s="1"/>
  <c r="M175" i="3" s="1"/>
  <c r="S181" i="3"/>
  <c r="M164" i="3"/>
  <c r="M163" i="3" s="1"/>
  <c r="M161" i="3" s="1"/>
  <c r="M159" i="3" s="1"/>
  <c r="M162" i="3"/>
  <c r="M149" i="3"/>
  <c r="M148" i="3" s="1"/>
  <c r="M147" i="3" s="1"/>
  <c r="M144" i="3"/>
  <c r="M143" i="3"/>
  <c r="M141" i="3" s="1"/>
  <c r="M114" i="3"/>
  <c r="M113" i="3" s="1"/>
  <c r="M111" i="3"/>
  <c r="M110" i="3" s="1"/>
  <c r="M108" i="3"/>
  <c r="M107" i="3"/>
  <c r="M106" i="3" s="1"/>
  <c r="M104" i="3"/>
  <c r="M103" i="3" s="1"/>
  <c r="M102" i="3" s="1"/>
  <c r="M101" i="3" s="1"/>
  <c r="M100" i="3" s="1"/>
  <c r="M96" i="3"/>
  <c r="M93" i="3" s="1"/>
  <c r="M91" i="3" s="1"/>
  <c r="M89" i="3" s="1"/>
  <c r="S91" i="3"/>
  <c r="M87" i="3"/>
  <c r="M85" i="3" s="1"/>
  <c r="M83" i="3" s="1"/>
  <c r="S85" i="3"/>
  <c r="M80" i="3"/>
  <c r="M79" i="3" s="1"/>
  <c r="M73" i="3"/>
  <c r="S73" i="3"/>
  <c r="S70" i="3"/>
  <c r="M69" i="3"/>
  <c r="M68" i="3" s="1"/>
  <c r="M63" i="3"/>
  <c r="M62" i="3"/>
  <c r="M60" i="3"/>
  <c r="M59" i="3" s="1"/>
  <c r="M52" i="3"/>
  <c r="M51" i="3" s="1"/>
  <c r="M48" i="3"/>
  <c r="M47" i="3" s="1"/>
  <c r="M46" i="3" s="1"/>
  <c r="S46" i="3"/>
  <c r="M44" i="3"/>
  <c r="M43" i="3" s="1"/>
  <c r="S43" i="3"/>
  <c r="V39" i="3" s="1"/>
  <c r="R36" i="3"/>
  <c r="P18" i="3"/>
  <c r="P16" i="3"/>
  <c r="P15" i="3"/>
  <c r="M65" i="3" l="1"/>
  <c r="P13" i="3" s="1"/>
  <c r="M58" i="3"/>
  <c r="M42" i="3"/>
  <c r="M139" i="3"/>
  <c r="M137" i="3" s="1"/>
  <c r="M72" i="3"/>
  <c r="M41" i="4"/>
  <c r="M333" i="4" s="1"/>
  <c r="M330" i="4" s="1"/>
  <c r="M345" i="4" s="1"/>
  <c r="O348" i="4" s="1"/>
  <c r="P12" i="3"/>
  <c r="M228" i="3"/>
  <c r="P104" i="3"/>
  <c r="P11" i="3"/>
  <c r="M227" i="3"/>
  <c r="M226" i="3" s="1"/>
  <c r="P17" i="3"/>
  <c r="P19" i="3" l="1"/>
  <c r="M41" i="3"/>
  <c r="M39" i="3" s="1"/>
  <c r="M275" i="3" s="1"/>
  <c r="M272" i="3" s="1"/>
  <c r="M287" i="3" s="1"/>
  <c r="O290" i="3" s="1"/>
</calcChain>
</file>

<file path=xl/sharedStrings.xml><?xml version="1.0" encoding="utf-8"?>
<sst xmlns="http://schemas.openxmlformats.org/spreadsheetml/2006/main" count="1120" uniqueCount="165">
  <si>
    <t>MINISTERIO DE DEFENSA NACIONAL</t>
  </si>
  <si>
    <t>POLICÍA NACIONAL</t>
  </si>
  <si>
    <t>DIRECCIÓN GENERAL</t>
  </si>
  <si>
    <t xml:space="preserve">RESOLUCIÓN NÚMERO     (                                              )    DEL         </t>
  </si>
  <si>
    <t>INFRAESTRUCTURA ESTRATEGICA</t>
  </si>
  <si>
    <t>ARMAMENTO</t>
  </si>
  <si>
    <t>EL DIRECTOR GENERAL DE LA POLICÍA NACIONAL DE COLOMBIA,</t>
  </si>
  <si>
    <t>MOVILIDAD</t>
  </si>
  <si>
    <t>en uso de sus facultades legales, y,</t>
  </si>
  <si>
    <t>AERONAUTICO</t>
  </si>
  <si>
    <t>C O N S I D E R A N D O :</t>
  </si>
  <si>
    <t>EDUCATIVO</t>
  </si>
  <si>
    <t>DESARROLLO</t>
  </si>
  <si>
    <t>DIBIE</t>
  </si>
  <si>
    <t>POLITICA EDUCATIVA</t>
  </si>
  <si>
    <t>Que se hace necesario situar el Presupuesto de Inversión a las unidades de la Policía Nacional, en el sentido de acreditar  unas partidas presupuestales, con el fin ejecutar los recursos asignados a la institución.</t>
  </si>
  <si>
    <r>
      <t xml:space="preserve">Que mediante </t>
    </r>
    <r>
      <rPr>
        <sz val="12"/>
        <color theme="1"/>
        <rFont val="Arial"/>
        <family val="2"/>
      </rPr>
      <t>Resolución No. 00004 del 01 de enero del 2020, fue</t>
    </r>
    <r>
      <rPr>
        <sz val="12"/>
        <rFont val="Arial"/>
        <family val="2"/>
      </rPr>
      <t>ron asignadas unas partidas con cargo al presupuesto de Inversión de la Policía Nacional, vigencia fiscal 2020.</t>
    </r>
  </si>
  <si>
    <t xml:space="preserve">Que en merito de lo anteriormente expuesto: </t>
  </si>
  <si>
    <t>R E S U E L V E :</t>
  </si>
  <si>
    <r>
      <rPr>
        <b/>
        <sz val="12"/>
        <rFont val="Arial"/>
        <family val="2"/>
      </rPr>
      <t>ARTÍCULO 1o.</t>
    </r>
    <r>
      <rPr>
        <sz val="12"/>
        <rFont val="Arial"/>
        <family val="2"/>
      </rPr>
      <t xml:space="preserve"> Situar en la Dirección Administrativa y Financiera, las apropiaciones de los proyectos de inversión clasificados como aparece a continuación:</t>
    </r>
  </si>
  <si>
    <t xml:space="preserve">   UNIDAD 160101</t>
  </si>
  <si>
    <t xml:space="preserve">         </t>
  </si>
  <si>
    <t>GESTIÓN GENERAL</t>
  </si>
  <si>
    <t>INVERSIÓN</t>
  </si>
  <si>
    <t>Pro</t>
  </si>
  <si>
    <t>Subp.</t>
  </si>
  <si>
    <t>Proy</t>
  </si>
  <si>
    <t>Ord</t>
  </si>
  <si>
    <t>Subord</t>
  </si>
  <si>
    <t>Item</t>
  </si>
  <si>
    <t>Rec.</t>
  </si>
  <si>
    <t>C/S</t>
  </si>
  <si>
    <t>Cod.</t>
  </si>
  <si>
    <t>CONCEPTO</t>
  </si>
  <si>
    <t>VALOR</t>
  </si>
  <si>
    <t>CAPACIDADES DE LA POLICÍA NACIONAL EN SEGURIDAD PÚBLICA, PREVENCIÓN, CONVIVENCIA Y SEGURIDAD CIUDADANA</t>
  </si>
  <si>
    <t>0100</t>
  </si>
  <si>
    <t>INTERSUBSECTORIAL DEFENSA Y SEGURIDAD</t>
  </si>
  <si>
    <t>FORTALECIMIENTO DE LA INFRAESTRUCTURA ESTRATÉGICA OPERACIONAL ORIENTADA A CONSOLIDAR LA CONVIVENCIA Y SEGURIDAD CIUDADANA A NIVEL  NACIONAL</t>
  </si>
  <si>
    <t>COMANDOS DE POLICÍA CONSTRUIDOS Y DOTADOS</t>
  </si>
  <si>
    <t>02</t>
  </si>
  <si>
    <t>ADQUISICIÓN DE BIENES Y SERVICIOS</t>
  </si>
  <si>
    <t>C</t>
  </si>
  <si>
    <t>000</t>
  </si>
  <si>
    <t>OTROS RECURSOS DEL TESORO</t>
  </si>
  <si>
    <t>ESTACIONES DE POLICÍA CONSTRUIDAS Y DOTADAS</t>
  </si>
  <si>
    <t>UNIDADES ESPECIALIZADAS DESCENTRALIZADAS DE LA POLICÍA NACIONAL ADECUADAS Y DOTADAS</t>
  </si>
  <si>
    <t>FORTALECIMIENTO DE LOS EQUIPOS DE ARMAMENTO, SEGURIDAD Y PROTECCIÓN, ORIENTADOS A CONSOLIDAR LA CONVIVENCIA Y SEGURIDAD CIUDADANA EN EL TERRITORIO   NACIONAL</t>
  </si>
  <si>
    <t>SERVICIO DE DOTACIÓN DE ARMAMENTO</t>
  </si>
  <si>
    <t>SERVICIO DE DOTACIÓN DE ELEMENTOS DE PROTECCIÓN</t>
  </si>
  <si>
    <t>MEJORAMIENTO DE LA MOVILIDAD ESTRATÉGICA, ORIENTADA AL SERVICIO DE POLICÍA EN EL TERRITORIO  NACIONAL</t>
  </si>
  <si>
    <t>RECURSOS CORRIENTES</t>
  </si>
  <si>
    <t>SERVICIO DE DOTACIÓN PARA LA MOVILIDAD OPERACIONAL Y EL APOYO LOGÍSTICO</t>
  </si>
  <si>
    <t>FORTALECIMIENTO DE LAS MISIONES AÉREAS POLICIALES EN EL TERRITORIO  NACIONAL</t>
  </si>
  <si>
    <t>SERVICIO DE PATRULLAJE AÉREO PARA LA SEGURIDAD CIUDADANA</t>
  </si>
  <si>
    <t xml:space="preserve"> RESOLUCIÓN NÚMERO                                                             DEL         </t>
  </si>
  <si>
    <t>HOJA NÚMERO 2</t>
  </si>
  <si>
    <t>Subor</t>
  </si>
  <si>
    <t>L2</t>
  </si>
  <si>
    <t>INFRAESTRUCTURA DE SOPORTE CONSTRUIDA Y DOTADA</t>
  </si>
  <si>
    <t>L4</t>
  </si>
  <si>
    <t>FORTALECIMIENTO DE LA GESTIÓN Y DIRECCIÓN DEL SECTOR DEFENSA Y SEGURIDAD</t>
  </si>
  <si>
    <t>FORTALECIMIENTO  DE LA INFRAESTRUCTURA DE SOPORTE PARA EL BIENESTAR DE SOCIAL DE LOS FUNCIONARIOS DE LA POLICÍA   NACIONAL</t>
  </si>
  <si>
    <t>L1</t>
  </si>
  <si>
    <t xml:space="preserve">OTROS RECURSOS DEL TESORO </t>
  </si>
  <si>
    <t>INFRAESTRUCTURA DE SOPORTE ADECUADA Y DOTADA</t>
  </si>
  <si>
    <t>S</t>
  </si>
  <si>
    <t>FONDOS ESPECIALES</t>
  </si>
  <si>
    <t>COMUNÍQUESE Y CÚMPLASE</t>
  </si>
  <si>
    <t xml:space="preserve">Dada en Bogotá, D.C., a los       </t>
  </si>
  <si>
    <t xml:space="preserve">Director General Policía Nacional de Colombia </t>
  </si>
  <si>
    <t>Resumen Gastos de Inversión</t>
  </si>
  <si>
    <t>Nombre del Proyecto</t>
  </si>
  <si>
    <t>Valor</t>
  </si>
  <si>
    <t>x</t>
  </si>
  <si>
    <t>RECURSOS CORRIENTES</t>
  </si>
  <si>
    <t>GENERACIÓN DE BIENESTAR PARA LA FUERZA PÚBLICA Y SUS FAMILIAS</t>
  </si>
  <si>
    <t>TOTAL</t>
  </si>
  <si>
    <t>Carrera 59 26-21 CAN, Bogotá</t>
  </si>
  <si>
    <t>Teléfono 5159212</t>
  </si>
  <si>
    <t>ofpla.guder@policía.gov.co</t>
  </si>
  <si>
    <t>www.policia.gov.co</t>
  </si>
  <si>
    <t>CONTINUACIÓN RESOLUCIÓN  " Por la cual se asignan unas  partidas  con cargo al Presupuesto de Inversión de la Policía Nacional vigencia fiscal 2020"</t>
  </si>
  <si>
    <r>
      <rPr>
        <b/>
        <sz val="12"/>
        <rFont val="Arial"/>
        <family val="2"/>
      </rPr>
      <t>ARTÍCULO 2o.</t>
    </r>
    <r>
      <rPr>
        <sz val="12"/>
        <rFont val="Arial"/>
        <family val="2"/>
      </rPr>
      <t xml:space="preserve"> Situar en la Dirección de Investigacion Criminal e Interpol, las apropiaciones de los proyectos de inversión clasificados como aparece a continuación:</t>
    </r>
  </si>
  <si>
    <t>Vigencia Futura</t>
  </si>
  <si>
    <t>Total Proyecto</t>
  </si>
  <si>
    <t>Cargar</t>
  </si>
  <si>
    <t>Bloqueo</t>
  </si>
  <si>
    <t>Ejecutado otra unidad</t>
  </si>
  <si>
    <t>General OSCAR ATEHORTUA DUQUE</t>
  </si>
  <si>
    <t>Elaborado por: ST. Angie Carolina Ramirez Rubiano -  Analista de Planeación</t>
  </si>
  <si>
    <t>Revisado por: CT. Lino Sebastián Acosta Moreno - Analista de Planeación</t>
  </si>
  <si>
    <t>Revisado por: CR. Juan Julio Villamil Monsalve - Jefe GUDER</t>
  </si>
  <si>
    <t>Aprobado: BG. Ramiro Alberto Riveros Arevalo -  Jefe OFPLA</t>
  </si>
  <si>
    <t>1501033</t>
  </si>
  <si>
    <t>OK</t>
  </si>
  <si>
    <t>DESARROLLO TECNOLÓGICO POLICIA  NACIONAL</t>
  </si>
  <si>
    <t>SERVICIOS TECNOLÓGICOS</t>
  </si>
  <si>
    <t>SERVICIO DE CIBERSEGURIDAD</t>
  </si>
  <si>
    <t>L3</t>
  </si>
  <si>
    <r>
      <rPr>
        <b/>
        <sz val="12"/>
        <rFont val="Arial"/>
        <family val="2"/>
      </rPr>
      <t>ARTÍCULO 5o.</t>
    </r>
    <r>
      <rPr>
        <sz val="12"/>
        <rFont val="Arial"/>
        <family val="2"/>
      </rPr>
      <t xml:space="preserve"> Situar en la Dirección Nacional de Escuelas, las apropiaciones de los proyectos de inversión clasificados como aparece a continuación:</t>
    </r>
  </si>
  <si>
    <t>ECSAN</t>
  </si>
  <si>
    <t>DIPOL</t>
  </si>
  <si>
    <t>FORTALECIMIENTO DE LA INFRAESTRUCTURA EDUCATIVA Y ADMINISTRATIVA DE LA POLICÍA   NACIONAL</t>
  </si>
  <si>
    <t>L9</t>
  </si>
  <si>
    <t>MEJORAMIENTO POLÍTICA EDUCATIVA DE LA POLICÍA  NACIONAL</t>
  </si>
  <si>
    <t>SERVICIO DE EDUCACIÓN INFORMAL PARA LA GESTIÓN ADMINISTRATIVA</t>
  </si>
  <si>
    <r>
      <rPr>
        <b/>
        <sz val="12"/>
        <rFont val="Arial"/>
        <family val="2"/>
      </rPr>
      <t>ARTÍCULO 3o.</t>
    </r>
    <r>
      <rPr>
        <sz val="12"/>
        <rFont val="Arial"/>
        <family val="2"/>
      </rPr>
      <t xml:space="preserve"> Situar en la Dirección de Inteligencia , las apropiaciones de los proyectos de inversión clasificados como aparece a continuación:</t>
    </r>
  </si>
  <si>
    <r>
      <rPr>
        <b/>
        <sz val="12"/>
        <rFont val="Arial"/>
        <family val="2"/>
      </rPr>
      <t xml:space="preserve">ARTÍCULO 4o. </t>
    </r>
    <r>
      <rPr>
        <sz val="12"/>
        <rFont val="Arial"/>
        <family val="2"/>
      </rPr>
      <t>Situar en la Dirección de Antinarcoticos, las apropiaciones de los proyectos de inversión clasificados como aparece a continuación:</t>
    </r>
  </si>
  <si>
    <r>
      <rPr>
        <b/>
        <sz val="12"/>
        <rFont val="Arial"/>
        <family val="2"/>
      </rPr>
      <t>ARTÍCULO 6o.</t>
    </r>
    <r>
      <rPr>
        <sz val="12"/>
        <rFont val="Arial"/>
        <family val="2"/>
      </rPr>
      <t xml:space="preserve"> Situar en la Dirección de Bienestar Social, las apropiaciones de los proyectos de inversión clasificados como aparece a continuación:</t>
    </r>
  </si>
  <si>
    <t>Ubicación : Mis documentos/Inversión2020/Resoluciones</t>
  </si>
  <si>
    <t>Fecha de Elaboración: 01/02/2019</t>
  </si>
  <si>
    <t>Revisado por: BG Pablo Antonio Criollo Rey - Secretario General</t>
  </si>
  <si>
    <t>HOJA NÚMERO 3</t>
  </si>
  <si>
    <t>"Por la cual se desagregan unas  partidas con cargo al Presupuesto de Inversión de la Policía Nacional, vigencia fiscal 2020"</t>
  </si>
  <si>
    <t>quedan cargados a DINAE pero son de ECSAN Y DIPOL</t>
  </si>
  <si>
    <r>
      <rPr>
        <b/>
        <sz val="12"/>
        <rFont val="Arial"/>
        <family val="2"/>
      </rPr>
      <t xml:space="preserve">ARTÍCULO 7o. </t>
    </r>
    <r>
      <rPr>
        <sz val="12"/>
        <rFont val="Arial"/>
        <family val="2"/>
      </rPr>
      <t>Que para efectos de la gestión y registro en el Sistema Integrado de Información Financiera SIIF - Nación II, el responsable en la Oficina de Planeación desagregará las apropiaciones contenidas en la presente resolución al máximo nivel. Esta desagregación será de carácter informativo y no podrá superar los valores de la apropiación aquí relacionadas.</t>
    </r>
  </si>
  <si>
    <r>
      <rPr>
        <b/>
        <sz val="12"/>
        <rFont val="Arial"/>
        <family val="2"/>
      </rPr>
      <t>ARTÍCULO 8o</t>
    </r>
    <r>
      <rPr>
        <sz val="12"/>
        <rFont val="Arial"/>
        <family val="2"/>
      </rPr>
      <t xml:space="preserve">. Mediante este acto administrativo, se aprueba el plan anual de adquisiciones de cada una de las unidades aquí relacionadas, las cuales deberán plasmar en el SIPLAC y SECOP II, la versión correspondiente.  </t>
    </r>
  </si>
  <si>
    <r>
      <rPr>
        <b/>
        <sz val="12"/>
        <rFont val="Arial"/>
        <family val="2"/>
      </rPr>
      <t>ARTÍCULO 9o</t>
    </r>
    <r>
      <rPr>
        <sz val="12"/>
        <rFont val="Arial"/>
        <family val="2"/>
      </rPr>
      <t xml:space="preserve">. </t>
    </r>
    <r>
      <rPr>
        <b/>
        <sz val="12"/>
        <rFont val="Arial"/>
        <family val="2"/>
      </rPr>
      <t>VIGENCIA.</t>
    </r>
    <r>
      <rPr>
        <sz val="12"/>
        <rFont val="Arial"/>
        <family val="2"/>
      </rPr>
      <t xml:space="preserve"> La presente Resolución rige a partir de la fecha de su expedición.</t>
    </r>
  </si>
  <si>
    <t>D1</t>
  </si>
  <si>
    <t>DEPARTAMENTO DE CUNDINAMARCA</t>
  </si>
  <si>
    <t>DIRECCION ADMINISTRATIVA Y FINANCIERA</t>
  </si>
  <si>
    <t>METROPOLITANA DE BOGOTA</t>
  </si>
  <si>
    <t>M1</t>
  </si>
  <si>
    <t>DIRECCION DE INVESTIGACION CRIMINAL</t>
  </si>
  <si>
    <t>DIRECCION DE ANTINARCOTICOS</t>
  </si>
  <si>
    <t>L8</t>
  </si>
  <si>
    <t>DIRECCION DE CARABINEROS</t>
  </si>
  <si>
    <t>DIRECCION NACIONAL DE ESCUELAS</t>
  </si>
  <si>
    <t>DIRECCION DE INTELIGENCIA POLICÍAL</t>
  </si>
  <si>
    <t>E1</t>
  </si>
  <si>
    <t>ESCUELA GENERAL SANTANDER</t>
  </si>
  <si>
    <t>DIRECCION DE TRANSITO Y TRANSPORTES</t>
  </si>
  <si>
    <t>L6</t>
  </si>
  <si>
    <t>M10</t>
  </si>
  <si>
    <t>METROPOLITANA DE IBAGUE</t>
  </si>
  <si>
    <t>DIRECCION DE BIENESTAR SOCIAL</t>
  </si>
  <si>
    <t>Que mediante la Ley 2063 del 28 de noviembre de 2020, se decretó el Presupuesto de Rentas y Recursos de Capital y la Ley de Apropiaciones para la Vigencia Fiscal comprendida entre el 1 de enero al 31 de diciembre de 2021</t>
  </si>
  <si>
    <t>Que el Gobierno Nacional mediante Decreto No.1805 del 31 de diciembre de 2020, liquidó el Presupuesto General de la Nación, para la vigencia fiscal de 2021, detallando las apropiaciones, clasificando y definiendo los gastos.</t>
  </si>
  <si>
    <t>Que en el Artículo 17 de la norma íbidem , se detallan las apropiaciones, se clasifican y definen los gastos, indica que se: "Se podrán hacer distribuciones en el presupuesto de ingresos y gastos, sin cambiar su destinación, mediante resolución suscrita por el jefe del respectivo órgano..."</t>
  </si>
  <si>
    <r>
      <t xml:space="preserve">Que mediante </t>
    </r>
    <r>
      <rPr>
        <sz val="12"/>
        <color theme="1"/>
        <rFont val="Arial"/>
        <family val="2"/>
      </rPr>
      <t xml:space="preserve">Resolución No. 00005 del 01 de enero del 2020, fue asignada </t>
    </r>
    <r>
      <rPr>
        <sz val="12"/>
        <rFont val="Arial"/>
        <family val="2"/>
      </rPr>
      <t>una partidas anual de Construccion Proyecto Escuela de Seguridad Vial con cargo al presupuesto de Inversión de la Policía Nacional, vigencia fiscal 2021.</t>
    </r>
  </si>
  <si>
    <t>Que el Gobierno Nacional, mediante  Decreto No.1805 del 31 de diciembre de 2020, liquidó el Presupuesto General de la Nación para la vigencia fiscal de 2021, se detallan las apropiaciones, se clasifican y definen los gastos, apropiando a la Sección 1601 Policía Nacional Unidad 01 "GESTIÓN GENERAL" la suma de DOSCIENTOS OCHENTA Y SEIS MIL QUINIENTOS MILLONES DE PESOS M/CTE ($286.500.000.000), en el Presupuesto de Inversión.</t>
  </si>
  <si>
    <t>FORTALECIMIENTO DE LA INFRAESTRUCTURA DE LOS CENTROS VACACIONALES DE LA POLICÍA  NACIONAL</t>
  </si>
  <si>
    <t>SERVICIOS DE RECREACIÓN Y TURISMO</t>
  </si>
  <si>
    <t>CENTROS VACACIONALES</t>
  </si>
  <si>
    <r>
      <rPr>
        <b/>
        <sz val="12"/>
        <rFont val="Arial"/>
        <family val="2"/>
      </rPr>
      <t>ARTÍCULO 2o.</t>
    </r>
    <r>
      <rPr>
        <sz val="12"/>
        <rFont val="Arial"/>
        <family val="2"/>
      </rPr>
      <t xml:space="preserve"> Situar en la Dirección de Bienestar Social, las apropiaciones de los proyectos de inversión clasificados como aparece a continuación:</t>
    </r>
  </si>
  <si>
    <t>Aprobado:  BG. Luis Ernesto García Hernández -  Jefe OFPLA</t>
  </si>
  <si>
    <t>Fecha de Elaboración: 22/01/2021</t>
  </si>
  <si>
    <t>HOJA NÚMERO 4</t>
  </si>
  <si>
    <t>CONTINUACIÓN RESOLUCIÓN  " Por la cual se asignan unas  partidas  con cargo al Presupuesto de Inversión de la Policía Nacional vigencia fiscal 2021".</t>
  </si>
  <si>
    <t>Ubicación : Mis documentos/Inversión2021/Resoluciones</t>
  </si>
  <si>
    <t>SERVICIO DE APOYO LOGÍSTICO PARA EL APROVISIONAMIENTO DE PERSONAL Y CARGA</t>
  </si>
  <si>
    <t>DIRECCIÓN DE TRANSITO Y TRANSPORTES</t>
  </si>
  <si>
    <t>COMANDOS DE POLICÍA ADECUADOS Y DOTADOS</t>
  </si>
  <si>
    <t>ESTACIONES DE POLICÍA ADECUADAS Y DOTADAS</t>
  </si>
  <si>
    <t>Que el Gobierno Nacional mediante Decreto No.1793 del 21 de diciembre de 2021, liquidó el Presupuesto General de la Nación, para la vigencia fiscal de 2021, detallando las apropiaciones, clasificando y definiendo los gastos.</t>
  </si>
  <si>
    <t>Que el Gobierno Nacional, mediante  Decreto No.1793 del 21 de diciembre de 2021, liquidó el Presupuesto General de la Nación para la vigencia fiscal de 2021, se detallan las apropiaciones, se clasifican y definen los gastos, apropiando a la Sección 1601 Policía Nacional Unidad 01 "GESTIÓN GENERAL" la suma de CUATROCIENTOS CUARENTA Y NUEVE MIL CUATROCIENTOS OCHENTA Y CINCO MILLONES DE PESOS M/CTE ($449.485.000.000), en el Presupuesto de Inversión.</t>
  </si>
  <si>
    <t>Que mediante la Ley 2159 del 12 de noviembre de 2021, se decretó el Presupuesto de Rentas y Recursos de Capital y la Ley de Apropiaciones para la Vigencia Fiscal comprendida entre el 1 de enero al 31 de diciembre de 2022</t>
  </si>
  <si>
    <t>Que mediante Resolución No. 00004 del 01 de enero del 2021,  se desagregan las apropiaciones asignadas a la Policía Nacional en el Anexo del Decreto de Liquidación No 1793 del 21 de diciembre de 2021 correspondiente al presupuesto de inversion para la vigencia fiscal 2022</t>
  </si>
  <si>
    <t>Revisado por: MY. Lino Sebastián Acosta Moreno - Analista de Planeación</t>
  </si>
  <si>
    <t>Elaborado por: TE. Angie Carolina Ramirez Rubiano -  Analista de Planeación</t>
  </si>
  <si>
    <t>"Por la cual se desagregan unas  partidas con cargo al Presupuesto de Inversión de la Policía Nacional, vigencia fiscal 2022"</t>
  </si>
  <si>
    <t>CONTINUACIÓN RESOLUCIÓN  " Por la cual se asignan unas  partidas  con cargo al Presupuesto de Inversión de la Policía Nacional vigencia fiscal 2022".</t>
  </si>
  <si>
    <r>
      <rPr>
        <b/>
        <sz val="12"/>
        <rFont val="Arial"/>
        <family val="2"/>
      </rPr>
      <t>ARTÍCULO 6o.</t>
    </r>
    <r>
      <rPr>
        <sz val="12"/>
        <rFont val="Arial"/>
        <family val="2"/>
      </rPr>
      <t xml:space="preserve"> Situar en la Dirección de Transito y Transporte , las apropiaciones de los proyectos de inversión clasificados como aparece a continuación:</t>
    </r>
  </si>
  <si>
    <t>General JORGE LUIS VARGAS 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</si>
</sst>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quot;$&quot;\ #,##0_);[Red]\(&quot;$&quot;\ #,##0\)"/>
    <numFmt numFmtId="165" formatCode="_(* #,##0.00_);_(* \(#,##0.00\);_(* &quot;-&quot;??_);_(@_)"/>
    <numFmt numFmtId="166" formatCode="_(&quot;$&quot;* #,##0.00_);_(&quot;$&quot;* \(#,##0.00\);_(&quot;$&quot;* &quot;-&quot;??_);_(@_)"/>
    <numFmt numFmtId="167" formatCode="&quot;$&quot;#,##0.00"/>
    <numFmt numFmtId="168" formatCode="&quot;$&quot;#,##0.00_);\(&quot;$&quot;#,##0.00\)"/>
    <numFmt numFmtId="169" formatCode="&quot;$&quot;\ #,##0.00_);[Red]\(&quot;$&quot;\ #,##0.00\)"/>
    <numFmt numFmtId="170" formatCode="&quot;$&quot;\ #,##0.00;[Red]&quot;$&quot;\ #,##0.00"/>
  </numFmts>
  <fonts count="25" x14ac:knownFonts="1">
    <font>
      <sz val="11"/>
      <color theme="1"/>
      <name val="Calibri"/>
      <family val="2"/>
      <scheme val="minor"/>
    </font>
    <font>
      <sz val="11"/>
      <color theme="1"/>
      <name val="Calibri"/>
      <family val="2"/>
      <scheme val="minor"/>
    </font>
    <font>
      <b/>
      <sz val="12"/>
      <name val="Arial"/>
      <family val="2"/>
    </font>
    <font>
      <sz val="12"/>
      <name val="Calibri"/>
      <family val="2"/>
      <scheme val="minor"/>
    </font>
    <font>
      <sz val="12"/>
      <name val="Arial"/>
      <family val="2"/>
    </font>
    <font>
      <sz val="12"/>
      <color theme="1"/>
      <name val="Arial"/>
      <family val="2"/>
    </font>
    <font>
      <sz val="10"/>
      <name val="Arial"/>
      <family val="2"/>
    </font>
    <font>
      <sz val="12"/>
      <color rgb="FFFF0000"/>
      <name val="Arial"/>
      <family val="2"/>
    </font>
    <font>
      <sz val="10"/>
      <color indexed="8"/>
      <name val="MS Sans Serif"/>
      <family val="2"/>
    </font>
    <font>
      <sz val="12"/>
      <color theme="0"/>
      <name val="Arial"/>
      <family val="2"/>
    </font>
    <font>
      <i/>
      <sz val="12"/>
      <name val="Arial"/>
      <family val="2"/>
    </font>
    <font>
      <b/>
      <sz val="10"/>
      <name val="Arial"/>
      <family val="2"/>
    </font>
    <font>
      <sz val="10"/>
      <color theme="0"/>
      <name val="Arial"/>
      <family val="2"/>
    </font>
    <font>
      <sz val="9"/>
      <name val="Arial"/>
      <family val="2"/>
    </font>
    <font>
      <b/>
      <sz val="9"/>
      <name val="Arial"/>
      <family val="2"/>
    </font>
    <font>
      <sz val="9"/>
      <color theme="0"/>
      <name val="Arial"/>
      <family val="2"/>
    </font>
    <font>
      <sz val="8"/>
      <name val="Arial"/>
      <family val="2"/>
    </font>
    <font>
      <sz val="6"/>
      <name val="Arial"/>
      <family val="2"/>
    </font>
    <font>
      <u/>
      <sz val="11"/>
      <color theme="10"/>
      <name val="Calibri"/>
      <family val="2"/>
    </font>
    <font>
      <sz val="11"/>
      <name val="Calibri"/>
      <family val="2"/>
      <scheme val="minor"/>
    </font>
    <font>
      <sz val="12"/>
      <color rgb="FF0000FF"/>
      <name val="Arial"/>
      <family val="2"/>
    </font>
    <font>
      <b/>
      <sz val="8"/>
      <name val="Arial"/>
      <family val="2"/>
    </font>
    <font>
      <u/>
      <sz val="11"/>
      <color theme="10"/>
      <name val="Calibri"/>
      <family val="2"/>
      <scheme val="minor"/>
    </font>
    <font>
      <sz val="11"/>
      <name val="Calibri"/>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1">
    <xf numFmtId="0" fontId="0" fillId="0" borderId="0"/>
    <xf numFmtId="0" fontId="1" fillId="0" borderId="0"/>
    <xf numFmtId="165" fontId="1" fillId="0" borderId="0" applyFont="0" applyFill="0" applyBorder="0" applyAlignment="0" applyProtection="0"/>
    <xf numFmtId="0" fontId="6" fillId="0" borderId="0"/>
    <xf numFmtId="166" fontId="6" fillId="0" borderId="0" applyFont="0" applyFill="0" applyBorder="0" applyAlignment="0" applyProtection="0"/>
    <xf numFmtId="43" fontId="1" fillId="0" borderId="0" applyFont="0" applyFill="0" applyBorder="0" applyAlignment="0" applyProtection="0"/>
    <xf numFmtId="0" fontId="8" fillId="0" borderId="0"/>
    <xf numFmtId="39" fontId="6"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xf numFmtId="41" fontId="1" fillId="0" borderId="0" applyFont="0" applyFill="0" applyBorder="0" applyAlignment="0" applyProtection="0"/>
  </cellStyleXfs>
  <cellXfs count="279">
    <xf numFmtId="0" fontId="0" fillId="0" borderId="0" xfId="0"/>
    <xf numFmtId="0" fontId="4" fillId="2" borderId="0" xfId="1" applyFont="1" applyFill="1" applyAlignment="1">
      <alignment vertical="center"/>
    </xf>
    <xf numFmtId="0" fontId="4" fillId="2" borderId="0" xfId="1" applyFont="1" applyFill="1"/>
    <xf numFmtId="0" fontId="4" fillId="2" borderId="5" xfId="1" applyFont="1" applyFill="1" applyBorder="1"/>
    <xf numFmtId="0" fontId="2" fillId="2" borderId="4" xfId="1" applyFont="1" applyFill="1" applyBorder="1" applyAlignment="1">
      <alignment horizontal="center"/>
    </xf>
    <xf numFmtId="0" fontId="2" fillId="2" borderId="5" xfId="1" applyFont="1" applyFill="1" applyBorder="1" applyAlignment="1">
      <alignment horizontal="center"/>
    </xf>
    <xf numFmtId="164" fontId="4" fillId="2" borderId="0" xfId="1" applyNumberFormat="1" applyFont="1" applyFill="1"/>
    <xf numFmtId="0" fontId="2" fillId="2" borderId="5" xfId="1" applyFont="1" applyFill="1" applyBorder="1" applyAlignment="1">
      <alignment horizontal="center" vertical="center" wrapText="1"/>
    </xf>
    <xf numFmtId="0" fontId="4" fillId="2" borderId="0" xfId="1" applyFont="1" applyFill="1" applyBorder="1"/>
    <xf numFmtId="165" fontId="4" fillId="2" borderId="0" xfId="2" applyFont="1" applyFill="1" applyBorder="1" applyAlignment="1">
      <alignment vertical="center"/>
    </xf>
    <xf numFmtId="165" fontId="4" fillId="2" borderId="0" xfId="2" applyFont="1" applyFill="1" applyBorder="1"/>
    <xf numFmtId="0" fontId="4" fillId="2" borderId="5" xfId="1" applyFont="1" applyFill="1" applyBorder="1" applyAlignment="1">
      <alignment horizontal="justify" vertical="justify" wrapText="1"/>
    </xf>
    <xf numFmtId="165" fontId="2" fillId="2" borderId="0" xfId="2" applyFont="1" applyFill="1" applyBorder="1" applyAlignment="1">
      <alignment vertical="center"/>
    </xf>
    <xf numFmtId="0" fontId="2" fillId="2" borderId="0" xfId="1" applyFont="1" applyFill="1"/>
    <xf numFmtId="0" fontId="4" fillId="2" borderId="4" xfId="1" applyFont="1" applyFill="1" applyBorder="1" applyAlignment="1">
      <alignment vertical="center"/>
    </xf>
    <xf numFmtId="164" fontId="2" fillId="2" borderId="0" xfId="4" applyNumberFormat="1" applyFont="1" applyFill="1" applyBorder="1" applyAlignment="1">
      <alignment horizontal="center" vertical="center" wrapText="1"/>
    </xf>
    <xf numFmtId="0" fontId="4" fillId="2" borderId="5" xfId="1" applyFont="1" applyFill="1" applyBorder="1" applyAlignment="1">
      <alignment vertical="center"/>
    </xf>
    <xf numFmtId="164" fontId="4" fillId="2" borderId="0" xfId="1" applyNumberFormat="1" applyFont="1" applyFill="1" applyAlignment="1">
      <alignment vertical="center"/>
    </xf>
    <xf numFmtId="164" fontId="2" fillId="2" borderId="0" xfId="1" applyNumberFormat="1" applyFont="1" applyFill="1" applyAlignment="1">
      <alignment vertical="center"/>
    </xf>
    <xf numFmtId="43" fontId="2" fillId="2" borderId="0" xfId="5" applyFont="1" applyFill="1" applyBorder="1" applyAlignment="1">
      <alignment horizontal="center" vertical="center" wrapText="1"/>
    </xf>
    <xf numFmtId="164" fontId="4" fillId="2" borderId="0" xfId="4" applyNumberFormat="1" applyFont="1" applyFill="1" applyBorder="1" applyAlignment="1">
      <alignment horizontal="center" vertical="center" wrapText="1"/>
    </xf>
    <xf numFmtId="43" fontId="4" fillId="2" borderId="0" xfId="5" applyFont="1" applyFill="1" applyBorder="1"/>
    <xf numFmtId="164" fontId="4" fillId="2" borderId="0" xfId="1" applyNumberFormat="1" applyFont="1" applyFill="1" applyAlignment="1">
      <alignment vertical="top"/>
    </xf>
    <xf numFmtId="0" fontId="4" fillId="2" borderId="4" xfId="1" applyFont="1" applyFill="1" applyBorder="1" applyAlignment="1">
      <alignment horizontal="justify" vertical="center" wrapText="1"/>
    </xf>
    <xf numFmtId="0" fontId="4" fillId="2" borderId="5" xfId="1" applyFont="1" applyFill="1" applyBorder="1" applyAlignment="1">
      <alignment horizontal="justify" vertical="center" wrapText="1"/>
    </xf>
    <xf numFmtId="0" fontId="4" fillId="2" borderId="2" xfId="1" applyFont="1" applyFill="1" applyBorder="1" applyAlignment="1">
      <alignment vertical="center"/>
    </xf>
    <xf numFmtId="164" fontId="2" fillId="2" borderId="2" xfId="1" applyNumberFormat="1" applyFont="1" applyFill="1" applyBorder="1" applyAlignment="1">
      <alignment vertical="center"/>
    </xf>
    <xf numFmtId="0" fontId="4" fillId="2" borderId="2" xfId="1" applyFont="1" applyFill="1" applyBorder="1"/>
    <xf numFmtId="0" fontId="2" fillId="2" borderId="4" xfId="1" applyFont="1" applyFill="1" applyBorder="1" applyAlignment="1">
      <alignment horizontal="justify" vertical="justify" wrapText="1"/>
    </xf>
    <xf numFmtId="0" fontId="2" fillId="2" borderId="5" xfId="1" applyFont="1" applyFill="1" applyBorder="1" applyAlignment="1">
      <alignment horizontal="justify" vertical="justify" wrapText="1"/>
    </xf>
    <xf numFmtId="0" fontId="2" fillId="2" borderId="4" xfId="1" applyFont="1" applyFill="1" applyBorder="1"/>
    <xf numFmtId="164" fontId="7" fillId="2" borderId="0" xfId="1" applyNumberFormat="1" applyFont="1" applyFill="1"/>
    <xf numFmtId="0" fontId="2" fillId="2" borderId="0" xfId="1" applyFont="1" applyFill="1" applyAlignment="1">
      <alignment vertical="center"/>
    </xf>
    <xf numFmtId="0" fontId="4" fillId="2" borderId="4" xfId="1" applyFont="1" applyFill="1" applyBorder="1" applyAlignment="1">
      <alignment horizontal="justify" vertical="justify" wrapText="1"/>
    </xf>
    <xf numFmtId="4" fontId="4" fillId="2" borderId="0" xfId="7" applyNumberFormat="1" applyFont="1" applyFill="1" applyBorder="1" applyAlignment="1">
      <alignment vertical="center"/>
    </xf>
    <xf numFmtId="0" fontId="9" fillId="2" borderId="0" xfId="1" applyFont="1" applyFill="1" applyAlignment="1">
      <alignment vertical="center"/>
    </xf>
    <xf numFmtId="0" fontId="9" fillId="2" borderId="0" xfId="1" applyFont="1" applyFill="1"/>
    <xf numFmtId="167" fontId="4" fillId="2" borderId="0" xfId="7" applyNumberFormat="1" applyFont="1" applyFill="1" applyBorder="1" applyAlignment="1">
      <alignment vertical="center"/>
    </xf>
    <xf numFmtId="0" fontId="6" fillId="2" borderId="5" xfId="1" applyFont="1" applyFill="1" applyBorder="1"/>
    <xf numFmtId="0" fontId="12" fillId="2" borderId="0" xfId="1" applyFont="1" applyFill="1" applyAlignment="1">
      <alignment vertical="center"/>
    </xf>
    <xf numFmtId="0" fontId="12" fillId="2" borderId="0" xfId="1" applyFont="1" applyFill="1"/>
    <xf numFmtId="0" fontId="6" fillId="2" borderId="4" xfId="1" applyFont="1" applyFill="1" applyBorder="1" applyAlignment="1">
      <alignment horizontal="justify" vertical="justify" wrapText="1"/>
    </xf>
    <xf numFmtId="0" fontId="6" fillId="2" borderId="0" xfId="1" applyFont="1" applyFill="1" applyAlignment="1">
      <alignment vertical="center"/>
    </xf>
    <xf numFmtId="0" fontId="6" fillId="2" borderId="0" xfId="1" applyFont="1" applyFill="1"/>
    <xf numFmtId="0" fontId="13" fillId="2" borderId="4" xfId="1" applyFont="1" applyFill="1" applyBorder="1"/>
    <xf numFmtId="0" fontId="13" fillId="2" borderId="0" xfId="1" applyFont="1" applyFill="1"/>
    <xf numFmtId="0" fontId="15" fillId="2" borderId="0" xfId="1" applyFont="1" applyFill="1" applyAlignment="1">
      <alignment vertical="center"/>
    </xf>
    <xf numFmtId="0" fontId="15" fillId="2" borderId="0" xfId="1" applyFont="1" applyFill="1"/>
    <xf numFmtId="49" fontId="14" fillId="2" borderId="0" xfId="1" applyNumberFormat="1" applyFont="1" applyFill="1" applyAlignment="1">
      <alignment horizontal="center" vertical="center"/>
    </xf>
    <xf numFmtId="0" fontId="13" fillId="2" borderId="0" xfId="1" applyFont="1" applyFill="1" applyAlignment="1">
      <alignment vertical="justify" wrapText="1"/>
    </xf>
    <xf numFmtId="168" fontId="13" fillId="2" borderId="0" xfId="2" applyNumberFormat="1" applyFont="1" applyFill="1" applyBorder="1" applyAlignment="1">
      <alignment vertical="center"/>
    </xf>
    <xf numFmtId="0" fontId="17" fillId="2" borderId="0" xfId="1" applyFont="1" applyFill="1"/>
    <xf numFmtId="0" fontId="11" fillId="2" borderId="0" xfId="1" applyFont="1" applyFill="1"/>
    <xf numFmtId="0" fontId="21" fillId="2" borderId="9" xfId="3" applyFont="1" applyFill="1" applyBorder="1" applyAlignment="1">
      <alignment horizontal="center" vertical="center"/>
    </xf>
    <xf numFmtId="0" fontId="21" fillId="2" borderId="10" xfId="3" applyFont="1" applyFill="1" applyBorder="1" applyAlignment="1">
      <alignment horizontal="center" vertical="center"/>
    </xf>
    <xf numFmtId="0" fontId="13" fillId="2" borderId="10" xfId="1" applyFont="1" applyFill="1" applyBorder="1" applyAlignment="1">
      <alignment horizontal="center" vertical="center"/>
    </xf>
    <xf numFmtId="0" fontId="21" fillId="2" borderId="10" xfId="3" applyFont="1" applyFill="1" applyBorder="1" applyAlignment="1">
      <alignment horizontal="center" vertical="center" wrapText="1"/>
    </xf>
    <xf numFmtId="0" fontId="21" fillId="2" borderId="11" xfId="3" applyFont="1" applyFill="1" applyBorder="1" applyAlignment="1">
      <alignment horizontal="center" vertical="center" wrapText="1"/>
    </xf>
    <xf numFmtId="0" fontId="21" fillId="2" borderId="12" xfId="3" applyFont="1" applyFill="1" applyBorder="1" applyAlignment="1">
      <alignment horizontal="center" vertical="center"/>
    </xf>
    <xf numFmtId="49" fontId="21" fillId="2" borderId="0" xfId="3" applyNumberFormat="1" applyFont="1" applyFill="1" applyBorder="1" applyAlignment="1">
      <alignment horizontal="center" vertical="center"/>
    </xf>
    <xf numFmtId="0" fontId="21" fillId="2" borderId="13" xfId="3" applyFont="1" applyFill="1" applyBorder="1" applyAlignment="1">
      <alignment horizontal="center" vertical="center"/>
    </xf>
    <xf numFmtId="0" fontId="16" fillId="2" borderId="13" xfId="3" applyFont="1" applyFill="1" applyBorder="1" applyAlignment="1">
      <alignment horizontal="center" vertical="center"/>
    </xf>
    <xf numFmtId="0" fontId="21" fillId="2" borderId="13" xfId="3" applyFont="1" applyFill="1" applyBorder="1" applyAlignment="1">
      <alignment horizontal="justify" vertical="center" wrapText="1"/>
    </xf>
    <xf numFmtId="164" fontId="13" fillId="2" borderId="14" xfId="1" applyNumberFormat="1" applyFont="1" applyFill="1" applyBorder="1" applyAlignment="1">
      <alignment vertical="center"/>
    </xf>
    <xf numFmtId="0" fontId="6" fillId="2" borderId="18" xfId="1" applyFont="1" applyFill="1" applyBorder="1" applyAlignment="1">
      <alignment vertical="center"/>
    </xf>
    <xf numFmtId="0" fontId="6" fillId="2" borderId="19" xfId="1" applyFont="1" applyFill="1" applyBorder="1" applyAlignment="1">
      <alignment vertical="center"/>
    </xf>
    <xf numFmtId="0" fontId="16" fillId="2" borderId="19" xfId="3" applyFont="1" applyFill="1" applyBorder="1" applyAlignment="1">
      <alignment horizontal="center" vertical="center"/>
    </xf>
    <xf numFmtId="49" fontId="16" fillId="2" borderId="19" xfId="3" applyNumberFormat="1" applyFont="1" applyFill="1" applyBorder="1" applyAlignment="1">
      <alignment horizontal="center" vertical="center"/>
    </xf>
    <xf numFmtId="0" fontId="16" fillId="2" borderId="19" xfId="3" applyFont="1" applyFill="1" applyBorder="1" applyAlignment="1">
      <alignment horizontal="justify" vertical="center" wrapText="1"/>
    </xf>
    <xf numFmtId="164" fontId="13" fillId="2" borderId="20" xfId="1" applyNumberFormat="1" applyFont="1" applyFill="1" applyBorder="1" applyAlignment="1">
      <alignment vertical="center"/>
    </xf>
    <xf numFmtId="0" fontId="21" fillId="2" borderId="18" xfId="3" applyFont="1" applyFill="1" applyBorder="1" applyAlignment="1">
      <alignment horizontal="center" vertical="center"/>
    </xf>
    <xf numFmtId="0" fontId="21" fillId="2" borderId="19" xfId="3" applyFont="1" applyFill="1" applyBorder="1" applyAlignment="1">
      <alignment horizontal="center" vertical="center"/>
    </xf>
    <xf numFmtId="0" fontId="21" fillId="2" borderId="19" xfId="3" applyFont="1" applyFill="1" applyBorder="1" applyAlignment="1">
      <alignment horizontal="justify" vertical="center" wrapText="1"/>
    </xf>
    <xf numFmtId="0" fontId="6" fillId="2" borderId="21" xfId="1" applyFont="1" applyFill="1" applyBorder="1" applyAlignment="1">
      <alignment vertical="center"/>
    </xf>
    <xf numFmtId="0" fontId="6" fillId="2" borderId="22" xfId="1" applyFont="1" applyFill="1" applyBorder="1" applyAlignment="1">
      <alignment vertical="center"/>
    </xf>
    <xf numFmtId="0" fontId="13" fillId="2" borderId="22" xfId="1" applyFont="1" applyFill="1" applyBorder="1" applyAlignment="1">
      <alignment horizontal="center" vertical="center"/>
    </xf>
    <xf numFmtId="0" fontId="13" fillId="2" borderId="22" xfId="1" applyFont="1" applyFill="1" applyBorder="1" applyAlignment="1">
      <alignment vertical="center"/>
    </xf>
    <xf numFmtId="164" fontId="14" fillId="2" borderId="23" xfId="1" applyNumberFormat="1" applyFont="1" applyFill="1" applyBorder="1" applyAlignment="1">
      <alignment vertical="center"/>
    </xf>
    <xf numFmtId="0" fontId="13" fillId="2" borderId="0" xfId="1" applyFont="1" applyFill="1" applyAlignment="1">
      <alignment horizontal="center"/>
    </xf>
    <xf numFmtId="164" fontId="6" fillId="2" borderId="0" xfId="1" applyNumberFormat="1" applyFont="1" applyFill="1" applyAlignment="1">
      <alignment vertical="center"/>
    </xf>
    <xf numFmtId="169" fontId="4" fillId="2" borderId="0" xfId="4" applyNumberFormat="1" applyFont="1" applyFill="1" applyBorder="1" applyAlignment="1">
      <alignment horizontal="center" vertical="center" wrapText="1"/>
    </xf>
    <xf numFmtId="169" fontId="2" fillId="2" borderId="0" xfId="5" applyNumberFormat="1" applyFont="1" applyFill="1" applyBorder="1" applyAlignment="1">
      <alignment horizontal="center" vertical="center" wrapText="1"/>
    </xf>
    <xf numFmtId="169" fontId="4" fillId="2" borderId="0" xfId="5" applyNumberFormat="1" applyFont="1" applyFill="1" applyBorder="1"/>
    <xf numFmtId="169" fontId="2" fillId="2" borderId="0" xfId="4" applyNumberFormat="1" applyFont="1" applyFill="1" applyBorder="1" applyAlignment="1">
      <alignment horizontal="center" vertical="center" wrapText="1"/>
    </xf>
    <xf numFmtId="169" fontId="2" fillId="2" borderId="0" xfId="1" applyNumberFormat="1" applyFont="1" applyFill="1" applyAlignment="1">
      <alignment vertical="center"/>
    </xf>
    <xf numFmtId="169" fontId="4" fillId="2" borderId="0" xfId="1" applyNumberFormat="1" applyFont="1" applyFill="1"/>
    <xf numFmtId="169" fontId="4" fillId="2" borderId="0" xfId="1" applyNumberFormat="1" applyFont="1" applyFill="1" applyAlignment="1">
      <alignment vertical="center"/>
    </xf>
    <xf numFmtId="169" fontId="5" fillId="2" borderId="0" xfId="1" applyNumberFormat="1" applyFont="1" applyFill="1"/>
    <xf numFmtId="41" fontId="4" fillId="2" borderId="0" xfId="10" applyFont="1" applyFill="1" applyAlignment="1">
      <alignment vertical="center"/>
    </xf>
    <xf numFmtId="169" fontId="2" fillId="2" borderId="0" xfId="4"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0" fontId="16" fillId="2" borderId="0" xfId="1" applyFont="1" applyFill="1" applyBorder="1"/>
    <xf numFmtId="0" fontId="14" fillId="2" borderId="0" xfId="1" applyFont="1" applyFill="1" applyBorder="1"/>
    <xf numFmtId="0" fontId="14" fillId="2" borderId="0" xfId="1" applyFont="1" applyFill="1" applyBorder="1" applyAlignment="1">
      <alignment horizontal="center" vertical="center" wrapText="1"/>
    </xf>
    <xf numFmtId="0" fontId="14" fillId="2" borderId="0" xfId="1" applyFont="1" applyFill="1" applyBorder="1" applyAlignment="1">
      <alignment wrapText="1"/>
    </xf>
    <xf numFmtId="0" fontId="13" fillId="2" borderId="0" xfId="1" applyFont="1" applyFill="1" applyBorder="1" applyAlignment="1">
      <alignment vertical="center" wrapText="1"/>
    </xf>
    <xf numFmtId="0" fontId="13" fillId="2" borderId="0" xfId="1" applyFont="1" applyFill="1" applyBorder="1"/>
    <xf numFmtId="49" fontId="14" fillId="2" borderId="0" xfId="1" applyNumberFormat="1" applyFont="1" applyFill="1" applyBorder="1" applyAlignment="1">
      <alignment horizontal="center" vertical="center"/>
    </xf>
    <xf numFmtId="0" fontId="13" fillId="2" borderId="0" xfId="1" applyFont="1" applyFill="1" applyBorder="1" applyAlignment="1">
      <alignment vertical="justify" wrapText="1"/>
    </xf>
    <xf numFmtId="0" fontId="4" fillId="2" borderId="0" xfId="1" applyFont="1" applyFill="1" applyAlignment="1">
      <alignment horizontal="left" vertical="center" wrapText="1"/>
    </xf>
    <xf numFmtId="0" fontId="2" fillId="2" borderId="0" xfId="1" applyFont="1" applyFill="1" applyAlignment="1">
      <alignment horizontal="center" vertical="center"/>
    </xf>
    <xf numFmtId="164" fontId="5" fillId="2" borderId="0" xfId="4" applyNumberFormat="1" applyFont="1" applyFill="1" applyBorder="1" applyAlignment="1">
      <alignment horizontal="center" vertical="center" wrapText="1"/>
    </xf>
    <xf numFmtId="0" fontId="4" fillId="2" borderId="0" xfId="3" applyFont="1" applyFill="1" applyBorder="1" applyAlignment="1">
      <alignment horizontal="center" vertical="center"/>
    </xf>
    <xf numFmtId="49" fontId="4" fillId="2" borderId="0" xfId="3" applyNumberFormat="1" applyFont="1" applyFill="1" applyBorder="1" applyAlignment="1">
      <alignment horizontal="center" vertical="center"/>
    </xf>
    <xf numFmtId="164" fontId="2" fillId="2" borderId="0" xfId="1" applyNumberFormat="1" applyFont="1" applyFill="1" applyAlignment="1">
      <alignment horizontal="center" vertical="center"/>
    </xf>
    <xf numFmtId="164" fontId="7" fillId="2" borderId="0" xfId="4" applyNumberFormat="1" applyFont="1" applyFill="1" applyBorder="1" applyAlignment="1">
      <alignment horizontal="center" vertical="center" wrapText="1"/>
    </xf>
    <xf numFmtId="169" fontId="5" fillId="2" borderId="0" xfId="4" applyNumberFormat="1" applyFont="1" applyFill="1" applyBorder="1" applyAlignment="1">
      <alignment horizontal="right" vertical="center" wrapText="1"/>
    </xf>
    <xf numFmtId="169" fontId="4" fillId="0" borderId="0" xfId="4" applyNumberFormat="1" applyFont="1" applyFill="1" applyBorder="1" applyAlignment="1">
      <alignment horizontal="right" vertical="center" wrapText="1"/>
    </xf>
    <xf numFmtId="0" fontId="4" fillId="2" borderId="0" xfId="1" applyFont="1" applyFill="1" applyBorder="1" applyAlignment="1">
      <alignment horizontal="center"/>
    </xf>
    <xf numFmtId="0" fontId="2" fillId="2" borderId="0" xfId="1" applyFont="1" applyFill="1" applyBorder="1" applyAlignment="1">
      <alignment horizontal="center"/>
    </xf>
    <xf numFmtId="0" fontId="4" fillId="2" borderId="0" xfId="1" applyFont="1" applyFill="1" applyBorder="1" applyAlignment="1">
      <alignment horizontal="center" vertical="center" wrapText="1"/>
    </xf>
    <xf numFmtId="0" fontId="4" fillId="2" borderId="5" xfId="1" applyFont="1" applyFill="1" applyBorder="1" applyAlignment="1">
      <alignment vertical="justify" wrapText="1"/>
    </xf>
    <xf numFmtId="0" fontId="4" fillId="2" borderId="0" xfId="1" applyFont="1" applyFill="1" applyBorder="1" applyAlignment="1">
      <alignment horizontal="center" vertical="justify" wrapText="1"/>
    </xf>
    <xf numFmtId="164" fontId="4" fillId="2" borderId="0" xfId="1" applyNumberFormat="1" applyFont="1" applyFill="1" applyBorder="1" applyAlignment="1">
      <alignment horizontal="justify" vertical="justify" wrapText="1"/>
    </xf>
    <xf numFmtId="0" fontId="2" fillId="2" borderId="0" xfId="1" applyFont="1" applyFill="1" applyBorder="1" applyAlignment="1">
      <alignment vertical="justify" wrapText="1"/>
    </xf>
    <xf numFmtId="0" fontId="2" fillId="2" borderId="0" xfId="1" applyFont="1" applyFill="1" applyBorder="1" applyAlignment="1">
      <alignment horizontal="justify" vertical="center" wrapText="1"/>
    </xf>
    <xf numFmtId="0" fontId="2" fillId="2" borderId="0" xfId="3" applyFont="1" applyFill="1" applyBorder="1" applyAlignment="1">
      <alignment horizontal="center"/>
    </xf>
    <xf numFmtId="0" fontId="4" fillId="2" borderId="0" xfId="3" applyFont="1" applyFill="1" applyBorder="1"/>
    <xf numFmtId="0" fontId="2" fillId="2" borderId="0" xfId="3" applyFont="1" applyFill="1" applyBorder="1"/>
    <xf numFmtId="0" fontId="2" fillId="2" borderId="0" xfId="1" applyFont="1" applyFill="1" applyBorder="1"/>
    <xf numFmtId="49" fontId="2" fillId="2" borderId="0" xfId="1" applyNumberFormat="1" applyFont="1" applyFill="1" applyBorder="1" applyAlignment="1">
      <alignment horizontal="center" vertical="center"/>
    </xf>
    <xf numFmtId="0" fontId="2" fillId="2" borderId="0" xfId="3" applyFont="1" applyFill="1" applyBorder="1" applyAlignment="1">
      <alignment horizontal="center" vertical="center"/>
    </xf>
    <xf numFmtId="0" fontId="2" fillId="2" borderId="0" xfId="3" applyFont="1" applyFill="1" applyBorder="1" applyAlignment="1">
      <alignment horizontal="justify" vertical="center" wrapText="1"/>
    </xf>
    <xf numFmtId="49" fontId="2" fillId="2" borderId="0" xfId="3" applyNumberFormat="1" applyFont="1" applyFill="1" applyBorder="1" applyAlignment="1">
      <alignment horizontal="center" vertical="center"/>
    </xf>
    <xf numFmtId="0" fontId="5" fillId="2" borderId="0" xfId="3" applyFont="1" applyFill="1" applyBorder="1" applyAlignment="1">
      <alignment horizontal="center" vertical="center"/>
    </xf>
    <xf numFmtId="0" fontId="4" fillId="2" borderId="7" xfId="3" applyFont="1" applyFill="1" applyBorder="1" applyAlignment="1">
      <alignment horizontal="center" vertical="center"/>
    </xf>
    <xf numFmtId="49" fontId="4" fillId="2" borderId="7" xfId="3" applyNumberFormat="1" applyFont="1" applyFill="1" applyBorder="1" applyAlignment="1">
      <alignment horizontal="center" vertical="center"/>
    </xf>
    <xf numFmtId="0" fontId="4" fillId="2" borderId="7" xfId="3" applyFont="1" applyFill="1" applyBorder="1" applyAlignment="1">
      <alignment horizontal="justify" vertical="center" wrapText="1"/>
    </xf>
    <xf numFmtId="0" fontId="4" fillId="2" borderId="6" xfId="1" applyFont="1" applyFill="1" applyBorder="1"/>
    <xf numFmtId="0" fontId="4" fillId="2" borderId="8" xfId="1" applyFont="1" applyFill="1" applyBorder="1"/>
    <xf numFmtId="169" fontId="4" fillId="2" borderId="0" xfId="1" applyNumberFormat="1" applyFont="1" applyFill="1" applyBorder="1" applyAlignment="1">
      <alignment horizontal="right" vertical="center" wrapText="1"/>
    </xf>
    <xf numFmtId="49" fontId="2" fillId="2" borderId="0" xfId="1" applyNumberFormat="1" applyFont="1" applyFill="1" applyBorder="1"/>
    <xf numFmtId="0" fontId="4" fillId="2" borderId="0" xfId="1" applyFont="1" applyFill="1" applyBorder="1" applyAlignment="1">
      <alignment vertical="justify" wrapText="1"/>
    </xf>
    <xf numFmtId="0" fontId="4" fillId="2" borderId="0" xfId="1" applyFont="1" applyFill="1" applyBorder="1" applyAlignment="1">
      <alignment horizontal="center" vertical="center"/>
    </xf>
    <xf numFmtId="39" fontId="4" fillId="2" borderId="0" xfId="6" applyNumberFormat="1" applyFont="1" applyFill="1" applyBorder="1" applyAlignment="1">
      <alignment horizontal="justify" vertical="center" wrapText="1"/>
    </xf>
    <xf numFmtId="0" fontId="6" fillId="2" borderId="0" xfId="1" applyFont="1" applyFill="1" applyBorder="1" applyAlignment="1">
      <alignment horizontal="justify" vertical="justify" wrapText="1"/>
    </xf>
    <xf numFmtId="0" fontId="6" fillId="2" borderId="0" xfId="1" applyFont="1" applyFill="1" applyBorder="1" applyAlignment="1">
      <alignment horizontal="center" vertical="center" wrapText="1"/>
    </xf>
    <xf numFmtId="0" fontId="6" fillId="2" borderId="0" xfId="1" applyFont="1" applyFill="1" applyBorder="1" applyAlignment="1">
      <alignment horizontal="justify" vertical="center" wrapText="1"/>
    </xf>
    <xf numFmtId="0" fontId="13" fillId="2" borderId="5" xfId="1" applyFont="1" applyFill="1" applyBorder="1"/>
    <xf numFmtId="169" fontId="5" fillId="2" borderId="7" xfId="4" applyNumberFormat="1" applyFont="1" applyFill="1" applyBorder="1" applyAlignment="1">
      <alignment horizontal="right" vertical="center" wrapText="1"/>
    </xf>
    <xf numFmtId="43" fontId="4" fillId="2" borderId="0" xfId="1" applyNumberFormat="1" applyFont="1" applyFill="1" applyAlignment="1">
      <alignment vertical="center"/>
    </xf>
    <xf numFmtId="0" fontId="7" fillId="2" borderId="4" xfId="1" applyFont="1" applyFill="1" applyBorder="1"/>
    <xf numFmtId="0" fontId="7" fillId="2" borderId="0" xfId="3" applyFont="1" applyFill="1" applyBorder="1" applyAlignment="1">
      <alignment horizontal="center" vertical="center"/>
    </xf>
    <xf numFmtId="49" fontId="7" fillId="2" borderId="0" xfId="3" applyNumberFormat="1" applyFont="1" applyFill="1" applyBorder="1" applyAlignment="1">
      <alignment horizontal="center" vertical="center"/>
    </xf>
    <xf numFmtId="0" fontId="7" fillId="2" borderId="0" xfId="3" applyFont="1" applyFill="1" applyBorder="1" applyAlignment="1">
      <alignment horizontal="justify" vertical="center" wrapText="1"/>
    </xf>
    <xf numFmtId="169" fontId="7" fillId="2" borderId="0" xfId="4" applyNumberFormat="1" applyFont="1" applyFill="1" applyBorder="1" applyAlignment="1">
      <alignment horizontal="right" vertical="center" wrapText="1"/>
    </xf>
    <xf numFmtId="0" fontId="7" fillId="2" borderId="5" xfId="1" applyFont="1" applyFill="1" applyBorder="1"/>
    <xf numFmtId="0" fontId="7" fillId="2" borderId="0" xfId="1" applyFont="1" applyFill="1" applyAlignment="1">
      <alignment vertical="center"/>
    </xf>
    <xf numFmtId="0" fontId="7" fillId="2" borderId="0" xfId="1" applyFont="1" applyFill="1"/>
    <xf numFmtId="43" fontId="7" fillId="2" borderId="0" xfId="5" applyFont="1" applyFill="1" applyBorder="1"/>
    <xf numFmtId="170" fontId="7" fillId="2" borderId="0" xfId="1" applyNumberFormat="1" applyFont="1" applyFill="1"/>
    <xf numFmtId="170" fontId="5" fillId="2" borderId="0" xfId="1" applyNumberFormat="1" applyFont="1" applyFill="1"/>
    <xf numFmtId="0" fontId="2" fillId="2" borderId="0" xfId="1" applyFont="1" applyFill="1" applyBorder="1" applyAlignment="1">
      <alignment horizontal="center" vertical="center"/>
    </xf>
    <xf numFmtId="0" fontId="4" fillId="2" borderId="0" xfId="3" applyFont="1" applyFill="1" applyBorder="1" applyAlignment="1">
      <alignment horizontal="justify" vertical="center" wrapText="1"/>
    </xf>
    <xf numFmtId="0" fontId="3" fillId="2" borderId="0" xfId="1" applyFont="1" applyFill="1" applyBorder="1" applyAlignment="1">
      <alignment vertical="center"/>
    </xf>
    <xf numFmtId="0" fontId="4" fillId="2" borderId="4" xfId="1" applyFont="1" applyFill="1" applyBorder="1"/>
    <xf numFmtId="0" fontId="3" fillId="2" borderId="0" xfId="1" applyFont="1" applyFill="1" applyBorder="1"/>
    <xf numFmtId="0" fontId="3" fillId="2" borderId="5" xfId="1" applyFont="1" applyFill="1" applyBorder="1"/>
    <xf numFmtId="0" fontId="5" fillId="2" borderId="0" xfId="1" applyFont="1" applyFill="1" applyBorder="1" applyAlignment="1">
      <alignment horizontal="justify" vertical="center" wrapText="1"/>
    </xf>
    <xf numFmtId="0" fontId="4" fillId="2" borderId="0" xfId="1" applyFont="1" applyFill="1" applyBorder="1" applyAlignment="1">
      <alignment horizontal="left" vertical="center" wrapText="1"/>
    </xf>
    <xf numFmtId="0" fontId="4" fillId="2" borderId="0" xfId="1" applyFont="1" applyFill="1" applyBorder="1" applyAlignment="1">
      <alignment horizontal="justify" vertical="center" wrapText="1"/>
    </xf>
    <xf numFmtId="0" fontId="2" fillId="2" borderId="4"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0" xfId="1" applyFont="1" applyFill="1" applyBorder="1" applyAlignment="1">
      <alignment horizontal="justify" vertical="justify" wrapText="1"/>
    </xf>
    <xf numFmtId="0" fontId="4" fillId="2" borderId="0" xfId="3" applyFont="1" applyFill="1" applyBorder="1" applyAlignment="1">
      <alignment horizontal="justify" vertical="center" wrapText="1"/>
    </xf>
    <xf numFmtId="0" fontId="4" fillId="2" borderId="4" xfId="1" applyFont="1" applyFill="1" applyBorder="1"/>
    <xf numFmtId="0" fontId="5" fillId="2" borderId="4" xfId="1" applyFont="1" applyFill="1" applyBorder="1" applyAlignment="1">
      <alignment vertical="center"/>
    </xf>
    <xf numFmtId="0" fontId="24" fillId="2" borderId="0" xfId="3" applyFont="1" applyFill="1" applyBorder="1" applyAlignment="1">
      <alignment horizontal="center" vertical="center"/>
    </xf>
    <xf numFmtId="49" fontId="24" fillId="2" borderId="0" xfId="3" applyNumberFormat="1" applyFont="1" applyFill="1" applyBorder="1" applyAlignment="1">
      <alignment horizontal="center" vertical="center"/>
    </xf>
    <xf numFmtId="0" fontId="24" fillId="2" borderId="0" xfId="3" applyFont="1" applyFill="1" applyBorder="1" applyAlignment="1">
      <alignment horizontal="justify" vertical="center" wrapText="1"/>
    </xf>
    <xf numFmtId="169" fontId="24" fillId="2" borderId="0" xfId="4" applyNumberFormat="1" applyFont="1" applyFill="1" applyBorder="1" applyAlignment="1">
      <alignment horizontal="right" vertical="center" wrapText="1"/>
    </xf>
    <xf numFmtId="0" fontId="5" fillId="2" borderId="5" xfId="1" applyFont="1" applyFill="1" applyBorder="1" applyAlignment="1">
      <alignment vertical="center"/>
    </xf>
    <xf numFmtId="0" fontId="5" fillId="2" borderId="0" xfId="1" applyFont="1" applyFill="1" applyAlignment="1">
      <alignment vertical="center"/>
    </xf>
    <xf numFmtId="169" fontId="24" fillId="2" borderId="0" xfId="1" applyNumberFormat="1" applyFont="1" applyFill="1" applyAlignment="1">
      <alignment vertical="center"/>
    </xf>
    <xf numFmtId="0" fontId="5" fillId="2" borderId="4" xfId="1" applyFont="1" applyFill="1" applyBorder="1"/>
    <xf numFmtId="49" fontId="5" fillId="2" borderId="0" xfId="3" applyNumberFormat="1" applyFont="1" applyFill="1" applyBorder="1" applyAlignment="1">
      <alignment horizontal="center" vertical="center"/>
    </xf>
    <xf numFmtId="0" fontId="5" fillId="2" borderId="5" xfId="1" applyFont="1" applyFill="1" applyBorder="1"/>
    <xf numFmtId="0" fontId="5" fillId="2" borderId="0" xfId="1" applyFont="1" applyFill="1"/>
    <xf numFmtId="0" fontId="5" fillId="2" borderId="0" xfId="3" applyFont="1" applyFill="1" applyBorder="1" applyAlignment="1">
      <alignment horizontal="justify" vertical="center" wrapText="1"/>
    </xf>
    <xf numFmtId="43" fontId="5" fillId="2" borderId="0" xfId="5" applyFont="1" applyFill="1" applyBorder="1"/>
    <xf numFmtId="164" fontId="24" fillId="2" borderId="0" xfId="1" applyNumberFormat="1" applyFont="1" applyFill="1" applyAlignment="1">
      <alignment vertical="center"/>
    </xf>
    <xf numFmtId="164" fontId="5" fillId="2" borderId="0" xfId="1" applyNumberFormat="1" applyFont="1" applyFill="1"/>
    <xf numFmtId="164" fontId="5" fillId="2" borderId="0" xfId="1" applyNumberFormat="1" applyFont="1" applyFill="1" applyAlignment="1">
      <alignment vertical="center"/>
    </xf>
    <xf numFmtId="0" fontId="4" fillId="3" borderId="0" xfId="3" applyFont="1" applyFill="1" applyBorder="1" applyAlignment="1">
      <alignment horizontal="center" vertical="center"/>
    </xf>
    <xf numFmtId="49" fontId="4" fillId="3" borderId="0" xfId="3" applyNumberFormat="1" applyFont="1" applyFill="1" applyBorder="1" applyAlignment="1">
      <alignment horizontal="center" vertical="center"/>
    </xf>
    <xf numFmtId="0" fontId="4" fillId="3" borderId="0" xfId="3" applyFont="1" applyFill="1" applyBorder="1" applyAlignment="1">
      <alignment horizontal="justify" vertical="center" wrapText="1"/>
    </xf>
    <xf numFmtId="0" fontId="4" fillId="3" borderId="4" xfId="1" applyFont="1" applyFill="1" applyBorder="1"/>
    <xf numFmtId="0" fontId="4" fillId="3" borderId="5" xfId="1" applyFont="1" applyFill="1" applyBorder="1"/>
    <xf numFmtId="0" fontId="4" fillId="3" borderId="0" xfId="1" applyFont="1" applyFill="1" applyAlignment="1">
      <alignment vertical="center"/>
    </xf>
    <xf numFmtId="0" fontId="4" fillId="3" borderId="0" xfId="1" applyFont="1" applyFill="1"/>
    <xf numFmtId="43" fontId="4" fillId="3" borderId="0" xfId="5" applyFont="1" applyFill="1" applyBorder="1"/>
    <xf numFmtId="0" fontId="4" fillId="3" borderId="6" xfId="1" applyFont="1" applyFill="1" applyBorder="1"/>
    <xf numFmtId="0" fontId="4" fillId="3" borderId="7" xfId="3" applyFont="1" applyFill="1" applyBorder="1" applyAlignment="1">
      <alignment horizontal="center" vertical="center"/>
    </xf>
    <xf numFmtId="49" fontId="4" fillId="3" borderId="7" xfId="3" applyNumberFormat="1" applyFont="1" applyFill="1" applyBorder="1" applyAlignment="1">
      <alignment horizontal="center" vertical="center"/>
    </xf>
    <xf numFmtId="0" fontId="4" fillId="3" borderId="8" xfId="1" applyFont="1" applyFill="1" applyBorder="1"/>
    <xf numFmtId="0" fontId="4" fillId="3" borderId="4" xfId="1" applyFont="1" applyFill="1" applyBorder="1" applyAlignment="1">
      <alignment vertical="center"/>
    </xf>
    <xf numFmtId="0" fontId="4" fillId="3" borderId="5" xfId="1" applyFont="1" applyFill="1" applyBorder="1" applyAlignment="1">
      <alignment vertical="center"/>
    </xf>
    <xf numFmtId="41" fontId="4" fillId="3" borderId="0" xfId="10" applyFont="1" applyFill="1" applyAlignment="1">
      <alignment vertical="center"/>
    </xf>
    <xf numFmtId="0" fontId="4" fillId="2" borderId="0" xfId="3" applyFont="1" applyFill="1" applyBorder="1" applyAlignment="1">
      <alignment horizontal="justify" vertical="center" wrapText="1"/>
    </xf>
    <xf numFmtId="0" fontId="2" fillId="2" borderId="0" xfId="1" applyFont="1" applyFill="1" applyBorder="1" applyAlignment="1">
      <alignment horizontal="center" vertical="center"/>
    </xf>
    <xf numFmtId="0" fontId="4" fillId="2" borderId="0"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0" xfId="1" applyFont="1" applyFill="1" applyBorder="1" applyAlignment="1">
      <alignment horizontal="justify" vertical="justify" wrapText="1"/>
    </xf>
    <xf numFmtId="0" fontId="4" fillId="2" borderId="0" xfId="1" applyFont="1" applyFill="1" applyBorder="1" applyAlignment="1">
      <alignment horizontal="justify" vertical="center" wrapText="1"/>
    </xf>
    <xf numFmtId="0" fontId="2" fillId="2" borderId="0" xfId="1" applyFont="1" applyFill="1" applyBorder="1" applyAlignment="1">
      <alignment horizontal="center" vertical="center" wrapText="1"/>
    </xf>
    <xf numFmtId="0" fontId="3" fillId="2" borderId="0" xfId="1" applyFont="1" applyFill="1" applyBorder="1" applyAlignment="1">
      <alignment vertical="center"/>
    </xf>
    <xf numFmtId="0" fontId="4" fillId="2" borderId="4" xfId="1" applyFont="1" applyFill="1" applyBorder="1"/>
    <xf numFmtId="0" fontId="3" fillId="2" borderId="0" xfId="1" applyFont="1" applyFill="1" applyBorder="1"/>
    <xf numFmtId="0" fontId="3" fillId="2" borderId="5" xfId="1" applyFont="1" applyFill="1" applyBorder="1"/>
    <xf numFmtId="0" fontId="2" fillId="2" borderId="4" xfId="1" applyFont="1" applyFill="1" applyBorder="1" applyAlignment="1">
      <alignment horizontal="center" vertical="center" wrapText="1"/>
    </xf>
    <xf numFmtId="0" fontId="4" fillId="2" borderId="5" xfId="1" applyFont="1" applyFill="1" applyBorder="1" applyAlignment="1">
      <alignment vertical="center" wrapText="1"/>
    </xf>
    <xf numFmtId="0" fontId="4" fillId="2" borderId="0" xfId="1" applyFont="1" applyFill="1" applyBorder="1" applyAlignment="1">
      <alignment horizontal="justify" vertical="center" wrapText="1"/>
    </xf>
    <xf numFmtId="0" fontId="4" fillId="2" borderId="0" xfId="3" applyFont="1" applyFill="1" applyBorder="1" applyAlignment="1">
      <alignment horizontal="justify" vertical="center" wrapText="1"/>
    </xf>
    <xf numFmtId="0" fontId="4" fillId="2" borderId="4" xfId="1" applyFont="1" applyFill="1" applyBorder="1"/>
    <xf numFmtId="0" fontId="2" fillId="2" borderId="0" xfId="1" applyFont="1" applyFill="1" applyBorder="1" applyAlignment="1">
      <alignment horizontal="center" vertical="center"/>
    </xf>
    <xf numFmtId="0" fontId="3" fillId="2" borderId="0" xfId="1" applyFont="1" applyFill="1" applyBorder="1" applyAlignment="1">
      <alignment vertical="center"/>
    </xf>
    <xf numFmtId="0" fontId="4" fillId="2" borderId="4" xfId="1" applyFont="1" applyFill="1" applyBorder="1"/>
    <xf numFmtId="0" fontId="3" fillId="2" borderId="0" xfId="1" applyFont="1" applyFill="1" applyBorder="1"/>
    <xf numFmtId="0" fontId="4" fillId="2" borderId="0" xfId="1" applyFont="1" applyFill="1" applyBorder="1" applyAlignment="1">
      <alignment horizontal="justify" vertical="center" wrapText="1"/>
    </xf>
    <xf numFmtId="0" fontId="2" fillId="2" borderId="0" xfId="1" applyFont="1" applyFill="1" applyBorder="1" applyAlignment="1">
      <alignment horizontal="center" vertical="center" wrapText="1"/>
    </xf>
    <xf numFmtId="0" fontId="4" fillId="2" borderId="0" xfId="3" applyFont="1" applyFill="1" applyBorder="1" applyAlignment="1">
      <alignment horizontal="justify" vertical="center" wrapText="1"/>
    </xf>
    <xf numFmtId="0" fontId="4" fillId="2" borderId="0" xfId="1" applyFont="1" applyFill="1" applyBorder="1" applyAlignment="1">
      <alignment horizontal="left" vertical="center" wrapText="1"/>
    </xf>
    <xf numFmtId="0" fontId="4" fillId="2" borderId="0" xfId="1" applyFont="1" applyFill="1" applyBorder="1" applyAlignment="1">
      <alignment horizontal="justify" vertical="justify" wrapText="1"/>
    </xf>
    <xf numFmtId="170" fontId="4" fillId="2" borderId="0" xfId="1" applyNumberFormat="1" applyFont="1" applyFill="1" applyAlignment="1">
      <alignment vertical="center"/>
    </xf>
    <xf numFmtId="0" fontId="7" fillId="2" borderId="0" xfId="1" applyFont="1" applyFill="1" applyBorder="1" applyAlignment="1">
      <alignment horizontal="justify"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horizontal="justify" vertical="center" wrapText="1"/>
    </xf>
    <xf numFmtId="0" fontId="7" fillId="2" borderId="0" xfId="1" applyFont="1" applyFill="1" applyBorder="1" applyAlignment="1">
      <alignment horizontal="center" vertical="justify" wrapText="1"/>
    </xf>
    <xf numFmtId="0" fontId="7" fillId="2" borderId="0" xfId="1" applyFont="1" applyFill="1" applyBorder="1" applyAlignment="1">
      <alignment horizontal="justify" vertical="justify" wrapText="1"/>
    </xf>
    <xf numFmtId="164" fontId="7" fillId="2" borderId="0" xfId="1" applyNumberFormat="1" applyFont="1" applyFill="1" applyBorder="1" applyAlignment="1">
      <alignment horizontal="justify" vertical="justify" wrapText="1"/>
    </xf>
    <xf numFmtId="0" fontId="4" fillId="2" borderId="0" xfId="1" applyFont="1" applyFill="1" applyBorder="1" applyAlignment="1">
      <alignment horizontal="justify" vertical="center" wrapText="1"/>
    </xf>
    <xf numFmtId="0" fontId="4" fillId="2" borderId="0" xfId="3" applyFont="1" applyFill="1" applyBorder="1" applyAlignment="1">
      <alignment horizontal="justify" vertical="center" wrapText="1"/>
    </xf>
    <xf numFmtId="0" fontId="4" fillId="2" borderId="4" xfId="1" applyFont="1" applyFill="1" applyBorder="1"/>
    <xf numFmtId="0" fontId="4" fillId="2" borderId="0"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2" borderId="6" xfId="1" applyFont="1" applyFill="1" applyBorder="1" applyAlignment="1">
      <alignment horizontal="justify" vertical="center" wrapText="1"/>
    </xf>
    <xf numFmtId="0" fontId="4" fillId="2" borderId="7" xfId="1" applyFont="1" applyFill="1" applyBorder="1" applyAlignment="1">
      <alignment horizontal="justify" vertical="center" wrapText="1"/>
    </xf>
    <xf numFmtId="0" fontId="4" fillId="2" borderId="8" xfId="1" applyFont="1" applyFill="1" applyBorder="1" applyAlignment="1">
      <alignment horizontal="justify"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23" fillId="2" borderId="4" xfId="8" applyFont="1" applyFill="1" applyBorder="1" applyAlignment="1" applyProtection="1">
      <alignment horizontal="center" wrapText="1"/>
    </xf>
    <xf numFmtId="0" fontId="23" fillId="2" borderId="0" xfId="8" applyFont="1" applyFill="1" applyBorder="1" applyAlignment="1" applyProtection="1">
      <alignment horizontal="center" wrapText="1"/>
    </xf>
    <xf numFmtId="0" fontId="23" fillId="2" borderId="5" xfId="8" applyFont="1" applyFill="1" applyBorder="1" applyAlignment="1" applyProtection="1">
      <alignment horizontal="center" wrapText="1"/>
    </xf>
    <xf numFmtId="0" fontId="19" fillId="2" borderId="4" xfId="9" applyFont="1" applyFill="1" applyBorder="1" applyAlignment="1" applyProtection="1">
      <alignment horizontal="center" wrapText="1"/>
    </xf>
    <xf numFmtId="0" fontId="19" fillId="2" borderId="0" xfId="9" applyFont="1" applyFill="1" applyBorder="1" applyAlignment="1" applyProtection="1">
      <alignment horizontal="center" wrapText="1"/>
    </xf>
    <xf numFmtId="0" fontId="19" fillId="2" borderId="5" xfId="9" applyFont="1" applyFill="1" applyBorder="1" applyAlignment="1" applyProtection="1">
      <alignment horizontal="center" wrapText="1"/>
    </xf>
    <xf numFmtId="0" fontId="22" fillId="2" borderId="6" xfId="9" applyFill="1" applyBorder="1" applyAlignment="1" applyProtection="1">
      <alignment horizontal="center" wrapText="1"/>
    </xf>
    <xf numFmtId="0" fontId="22" fillId="2" borderId="7" xfId="9" applyFill="1" applyBorder="1" applyAlignment="1" applyProtection="1">
      <alignment horizontal="center" wrapText="1"/>
    </xf>
    <xf numFmtId="0" fontId="22" fillId="2" borderId="8" xfId="9" applyFill="1" applyBorder="1" applyAlignment="1" applyProtection="1">
      <alignment horizontal="center" wrapText="1"/>
    </xf>
    <xf numFmtId="0" fontId="20" fillId="2" borderId="0" xfId="1" applyFont="1" applyFill="1" applyBorder="1" applyAlignment="1">
      <alignment horizontal="center" vertical="center"/>
    </xf>
    <xf numFmtId="0" fontId="4" fillId="2" borderId="0" xfId="1" applyFont="1" applyFill="1" applyBorder="1" applyAlignment="1">
      <alignment horizontal="justify" vertical="center" wrapText="1"/>
    </xf>
    <xf numFmtId="0" fontId="4" fillId="2" borderId="0" xfId="3" applyFont="1" applyFill="1" applyBorder="1" applyAlignment="1">
      <alignment horizontal="justify" vertical="center" wrapText="1"/>
    </xf>
    <xf numFmtId="0" fontId="2" fillId="2" borderId="0" xfId="1" applyFont="1" applyFill="1" applyBorder="1" applyAlignment="1">
      <alignment horizontal="center" vertical="center"/>
    </xf>
    <xf numFmtId="0" fontId="4" fillId="2" borderId="0" xfId="1" applyFont="1" applyFill="1" applyBorder="1" applyAlignment="1">
      <alignment horizontal="justify" vertical="justify" wrapText="1"/>
    </xf>
    <xf numFmtId="39" fontId="10" fillId="2" borderId="0" xfId="6" applyNumberFormat="1" applyFont="1" applyFill="1" applyBorder="1" applyAlignment="1">
      <alignment horizontal="center" vertical="center" wrapText="1"/>
    </xf>
    <xf numFmtId="0" fontId="2" fillId="2" borderId="0" xfId="1" applyFont="1" applyFill="1" applyBorder="1" applyAlignment="1">
      <alignment horizontal="center" wrapText="1"/>
    </xf>
    <xf numFmtId="0" fontId="4" fillId="2" borderId="0" xfId="3" applyFont="1" applyFill="1" applyBorder="1" applyAlignment="1">
      <alignment horizontal="justify" vertical="justify" wrapText="1"/>
    </xf>
    <xf numFmtId="0" fontId="7" fillId="2" borderId="0" xfId="1" applyFont="1" applyFill="1" applyBorder="1" applyAlignment="1">
      <alignment horizontal="justify" vertical="center" wrapText="1"/>
    </xf>
    <xf numFmtId="0" fontId="4" fillId="2" borderId="0" xfId="1" applyFont="1" applyFill="1" applyBorder="1" applyAlignment="1">
      <alignment horizontal="left" vertical="center" wrapText="1"/>
    </xf>
    <xf numFmtId="0" fontId="2" fillId="2" borderId="1" xfId="1" applyFont="1" applyFill="1" applyBorder="1" applyAlignment="1">
      <alignment horizontal="center"/>
    </xf>
    <xf numFmtId="0" fontId="3" fillId="2" borderId="2" xfId="1" applyFont="1" applyFill="1" applyBorder="1"/>
    <xf numFmtId="0" fontId="3" fillId="2" borderId="3" xfId="1" applyFont="1" applyFill="1" applyBorder="1"/>
    <xf numFmtId="0" fontId="2" fillId="2" borderId="4" xfId="1" applyFont="1" applyFill="1" applyBorder="1" applyAlignment="1">
      <alignment horizontal="center" vertical="center"/>
    </xf>
    <xf numFmtId="0" fontId="3" fillId="2" borderId="0" xfId="1" applyFont="1" applyFill="1" applyBorder="1" applyAlignment="1">
      <alignment vertical="center"/>
    </xf>
    <xf numFmtId="0" fontId="3" fillId="2" borderId="5" xfId="1" applyFont="1" applyFill="1" applyBorder="1" applyAlignment="1">
      <alignment vertical="center"/>
    </xf>
    <xf numFmtId="0" fontId="4" fillId="2" borderId="4" xfId="1" applyFont="1" applyFill="1" applyBorder="1"/>
    <xf numFmtId="0" fontId="3" fillId="2" borderId="0" xfId="1" applyFont="1" applyFill="1" applyBorder="1"/>
    <xf numFmtId="0" fontId="3" fillId="2" borderId="5" xfId="1" applyFont="1" applyFill="1" applyBorder="1"/>
    <xf numFmtId="0" fontId="2" fillId="2" borderId="4" xfId="1" applyFont="1" applyFill="1" applyBorder="1" applyAlignment="1">
      <alignment horizontal="center" vertical="center" wrapText="1"/>
    </xf>
    <xf numFmtId="0" fontId="4" fillId="2" borderId="0" xfId="0" applyFont="1" applyFill="1" applyBorder="1" applyAlignment="1">
      <alignment horizontal="justify" vertical="center" wrapText="1"/>
    </xf>
    <xf numFmtId="0" fontId="2" fillId="2" borderId="0" xfId="1" applyFont="1" applyFill="1" applyBorder="1" applyAlignment="1">
      <alignment horizontal="center" vertical="center" wrapText="1"/>
    </xf>
    <xf numFmtId="0" fontId="5" fillId="2" borderId="0" xfId="1" applyFont="1" applyFill="1" applyBorder="1" applyAlignment="1">
      <alignment horizontal="justify" vertical="center" wrapText="1"/>
    </xf>
    <xf numFmtId="0" fontId="5" fillId="2" borderId="0" xfId="0" applyFont="1" applyFill="1" applyBorder="1" applyAlignment="1">
      <alignment horizontal="justify" vertical="center" wrapText="1"/>
    </xf>
    <xf numFmtId="0" fontId="4" fillId="2" borderId="5" xfId="1" applyFont="1" applyFill="1" applyBorder="1" applyAlignment="1">
      <alignment horizontal="left" vertical="center" wrapText="1"/>
    </xf>
  </cellXfs>
  <cellStyles count="11">
    <cellStyle name="Hipervínculo" xfId="9" builtinId="8"/>
    <cellStyle name="Hipervínculo 4" xfId="8" xr:uid="{8F78845E-51E3-442F-9B36-40EB637E97F6}"/>
    <cellStyle name="Millares [0]" xfId="10" builtinId="6"/>
    <cellStyle name="Millares 11" xfId="5" xr:uid="{64170386-D841-4A4B-A063-C13D124C6558}"/>
    <cellStyle name="Millares 2 5" xfId="7" xr:uid="{A789EF25-2DB5-499F-B778-B763BC159920}"/>
    <cellStyle name="Millares 7 2" xfId="2" xr:uid="{51446D1D-EA83-4A58-96BC-DE43D03AB964}"/>
    <cellStyle name="Moneda 2" xfId="4" xr:uid="{DDA44A17-3A9B-446A-B237-BBAB715B5EFF}"/>
    <cellStyle name="Normal" xfId="0" builtinId="0"/>
    <cellStyle name="Normal 2" xfId="3" xr:uid="{F7B0AE1C-0215-4265-8A1D-ECC457909045}"/>
    <cellStyle name="Normal 2 4" xfId="6" xr:uid="{37D63541-BEE6-409C-BD5C-6F32689A5443}"/>
    <cellStyle name="Normal 7 2" xfId="1" xr:uid="{F9C949A8-FE40-4239-8AC0-06C9485734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508636</xdr:colOff>
      <xdr:row>3</xdr:row>
      <xdr:rowOff>51436</xdr:rowOff>
    </xdr:from>
    <xdr:to>
      <xdr:col>11</xdr:col>
      <xdr:colOff>1095376</xdr:colOff>
      <xdr:row>6</xdr:row>
      <xdr:rowOff>135383</xdr:rowOff>
    </xdr:to>
    <xdr:pic>
      <xdr:nvPicPr>
        <xdr:cNvPr id="2" name="WordPictureWatermark26059329" descr="G:\SafGruop2010\Policia nacional\Papeleria\Papeleria\imagen\membrete-02-01.jpg">
          <a:extLst>
            <a:ext uri="{FF2B5EF4-FFF2-40B4-BE49-F238E27FC236}">
              <a16:creationId xmlns:a16="http://schemas.microsoft.com/office/drawing/2014/main" id="{407904E8-FF58-4CFB-8424-7979626B2448}"/>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5233036" y="613411"/>
          <a:ext cx="586740" cy="66497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508636</xdr:colOff>
      <xdr:row>3</xdr:row>
      <xdr:rowOff>51436</xdr:rowOff>
    </xdr:from>
    <xdr:to>
      <xdr:col>11</xdr:col>
      <xdr:colOff>1095376</xdr:colOff>
      <xdr:row>6</xdr:row>
      <xdr:rowOff>135383</xdr:rowOff>
    </xdr:to>
    <xdr:pic>
      <xdr:nvPicPr>
        <xdr:cNvPr id="2" name="WordPictureWatermark26059329" descr="G:\SafGruop2010\Policia nacional\Papeleria\Papeleria\imagen\membrete-02-01.jpg">
          <a:extLst>
            <a:ext uri="{FF2B5EF4-FFF2-40B4-BE49-F238E27FC236}">
              <a16:creationId xmlns:a16="http://schemas.microsoft.com/office/drawing/2014/main" id="{23DA9187-B702-4148-BFE2-AA557EB180F5}"/>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5233036" y="613411"/>
          <a:ext cx="586740" cy="66497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ENOP\Archivos%20Inversi&#243;n\ROJAS\PLANEACION%20PRESUPUESTAL\3.%20INVERSION\2010\Plan%20de%20compras%20de%20inversi&#243;n%202007-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ncfiles\OFPLA\Users\OGESI-DESOG3.DIPON\Documents\ROJAS\PLANEACION%20PRESUPUESTAL\3.%20INVERSION\usuarios%20BPIN%20WEB_PO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GESI-DESOG3.DIPON\Documents\ROJAS\PLANEACION%20PRESUPUESTAL\3.%20INVERSION\usuarios%20BPIN%20WEB_P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ENTO CUATRIENIO"/>
      <sheetName val="RESUMEN GRAL "/>
      <sheetName val="RESUMEN INVERSION (2008)"/>
      <sheetName val="RESUMEN INVERSION (2009)"/>
      <sheetName val="10 Y 11"/>
      <sheetName val="USUARIOS_BPIN_WEB"/>
      <sheetName val="GERENTESSS"/>
      <sheetName val="GERENTES"/>
      <sheetName val="RESUMEN INVERSION (2)"/>
      <sheetName val="Hoja1"/>
      <sheetName val="EJEC SIIF"/>
      <sheetName val="RESUMEN 2010"/>
      <sheetName val="2009"/>
      <sheetName val="RESUMEN INVERSION"/>
      <sheetName val="RESUMEN GRAL"/>
      <sheetName val="1.ARMAMENTO"/>
      <sheetName val="2.ANTIMOTIN"/>
      <sheetName val="3.SEMOVIENTES"/>
      <sheetName val="4.ARAVI"/>
      <sheetName val="5.FLUVIAL"/>
      <sheetName val="6.DLLO TECNOLOGICO"/>
      <sheetName val="7.SECCIONALES"/>
      <sheetName val="8.LABORATORIOS REGIONALES"/>
      <sheetName val="9.ESTACIONES"/>
      <sheetName val="10.SISTEMAS"/>
      <sheetName val="aplazamient"/>
      <sheetName val="11.REDES ANALOGAS"/>
      <sheetName val="12.RED ACCESO FIJO"/>
      <sheetName val="13.VIVENDA F"/>
      <sheetName val="15.TABIO"/>
      <sheetName val="14.AUTOMOTOR"/>
      <sheetName val="16.CENOP"/>
      <sheetName val="17.TRONCALIZADOS"/>
      <sheetName val="18.COEST"/>
      <sheetName val="19.DINAE"/>
      <sheetName val="19.DINAE.1"/>
      <sheetName val="20.MUZU"/>
      <sheetName val="21.COMANDOS"/>
      <sheetName val="INMUEBLES"/>
      <sheetName val="22.VIV COMPRA"/>
      <sheetName val="23.DITRA"/>
      <sheetName val="24.ESCU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pla.guder@polic&#237;a.gov.co" TargetMode="External"/><Relationship Id="rId1" Type="http://schemas.openxmlformats.org/officeDocument/2006/relationships/hyperlink" Target="http://www.policia.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fpla.guder@polic&#237;a.gov.co" TargetMode="External"/><Relationship Id="rId1" Type="http://schemas.openxmlformats.org/officeDocument/2006/relationships/hyperlink" Target="http://www.policia.gov.co/"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70B5B-1FC5-4555-AC9E-A00B09A18166}">
  <sheetPr>
    <tabColor theme="5" tint="0.39997558519241921"/>
  </sheetPr>
  <dimension ref="A1:W348"/>
  <sheetViews>
    <sheetView tabSelected="1" view="pageBreakPreview" topLeftCell="A202" zoomScaleNormal="100" zoomScaleSheetLayoutView="100" workbookViewId="0">
      <selection activeCell="O10" sqref="O1:P1048576"/>
    </sheetView>
  </sheetViews>
  <sheetFormatPr baseColWidth="10" defaultColWidth="11.42578125" defaultRowHeight="12.75" x14ac:dyDescent="0.2"/>
  <cols>
    <col min="1" max="1" width="2.5703125" style="43" customWidth="1"/>
    <col min="2" max="2" width="6.42578125" style="43" customWidth="1"/>
    <col min="3" max="3" width="6" style="43" customWidth="1"/>
    <col min="4" max="5" width="5.7109375" style="43" customWidth="1"/>
    <col min="6" max="6" width="12.28515625" style="43" bestFit="1" customWidth="1"/>
    <col min="7" max="7" width="5.7109375" style="43" customWidth="1"/>
    <col min="8" max="8" width="7" style="43" customWidth="1"/>
    <col min="9" max="9" width="7.28515625" style="43" customWidth="1"/>
    <col min="10" max="10" width="4.85546875" style="43" customWidth="1"/>
    <col min="11" max="11" width="7.28515625" style="78" customWidth="1"/>
    <col min="12" max="12" width="63.85546875" style="45" customWidth="1"/>
    <col min="13" max="13" width="24.42578125" style="45" customWidth="1"/>
    <col min="14" max="14" width="6.28515625" style="43" customWidth="1"/>
    <col min="15" max="15" width="29.7109375" style="42" hidden="1" customWidth="1"/>
    <col min="16" max="16" width="25.85546875" style="43" hidden="1" customWidth="1"/>
    <col min="17" max="17" width="24.140625" style="43" bestFit="1" customWidth="1"/>
    <col min="18" max="18" width="26.42578125" style="43" customWidth="1"/>
    <col min="19" max="19" width="23" style="43" bestFit="1" customWidth="1"/>
    <col min="20" max="21" width="11.42578125" style="43"/>
    <col min="22" max="22" width="23.140625" style="43" bestFit="1" customWidth="1"/>
    <col min="23" max="16384" width="11.42578125" style="43"/>
  </cols>
  <sheetData>
    <row r="1" spans="1:18" s="2" customFormat="1" ht="9.75" customHeight="1" x14ac:dyDescent="0.25">
      <c r="A1" s="264"/>
      <c r="B1" s="265"/>
      <c r="C1" s="265"/>
      <c r="D1" s="265"/>
      <c r="E1" s="265"/>
      <c r="F1" s="265"/>
      <c r="G1" s="265"/>
      <c r="H1" s="265"/>
      <c r="I1" s="265"/>
      <c r="J1" s="265"/>
      <c r="K1" s="265"/>
      <c r="L1" s="265"/>
      <c r="M1" s="265"/>
      <c r="N1" s="266"/>
      <c r="O1" s="1"/>
    </row>
    <row r="2" spans="1:18" s="2" customFormat="1" ht="17.45" customHeight="1" x14ac:dyDescent="0.2">
      <c r="A2" s="267" t="s">
        <v>0</v>
      </c>
      <c r="B2" s="268"/>
      <c r="C2" s="268"/>
      <c r="D2" s="268"/>
      <c r="E2" s="268"/>
      <c r="F2" s="268"/>
      <c r="G2" s="268"/>
      <c r="H2" s="268"/>
      <c r="I2" s="268"/>
      <c r="J2" s="268"/>
      <c r="K2" s="268"/>
      <c r="L2" s="268"/>
      <c r="M2" s="268"/>
      <c r="N2" s="269"/>
      <c r="O2" s="1"/>
    </row>
    <row r="3" spans="1:18" s="2" customFormat="1" ht="17.45" customHeight="1" x14ac:dyDescent="0.2">
      <c r="A3" s="267" t="s">
        <v>1</v>
      </c>
      <c r="B3" s="268"/>
      <c r="C3" s="268"/>
      <c r="D3" s="268"/>
      <c r="E3" s="268"/>
      <c r="F3" s="268"/>
      <c r="G3" s="268"/>
      <c r="H3" s="268"/>
      <c r="I3" s="268"/>
      <c r="J3" s="268"/>
      <c r="K3" s="268"/>
      <c r="L3" s="268"/>
      <c r="M3" s="268"/>
      <c r="N3" s="269"/>
      <c r="O3" s="1"/>
    </row>
    <row r="4" spans="1:18" s="2" customFormat="1" ht="15.75" x14ac:dyDescent="0.25">
      <c r="A4" s="270"/>
      <c r="B4" s="271"/>
      <c r="C4" s="271"/>
      <c r="D4" s="271"/>
      <c r="E4" s="271"/>
      <c r="F4" s="271"/>
      <c r="G4" s="271"/>
      <c r="H4" s="271"/>
      <c r="I4" s="271"/>
      <c r="J4" s="271"/>
      <c r="K4" s="271"/>
      <c r="L4" s="271"/>
      <c r="M4" s="271"/>
      <c r="N4" s="272"/>
      <c r="O4" s="1"/>
    </row>
    <row r="5" spans="1:18" s="2" customFormat="1" ht="15" x14ac:dyDescent="0.2">
      <c r="A5" s="207"/>
      <c r="B5" s="8"/>
      <c r="C5" s="8"/>
      <c r="D5" s="8"/>
      <c r="E5" s="8"/>
      <c r="F5" s="8"/>
      <c r="G5" s="8"/>
      <c r="H5" s="8"/>
      <c r="I5" s="8"/>
      <c r="J5" s="8"/>
      <c r="K5" s="108"/>
      <c r="L5" s="8"/>
      <c r="M5" s="8"/>
      <c r="N5" s="3"/>
      <c r="O5" s="1"/>
    </row>
    <row r="6" spans="1:18" s="2" customFormat="1" ht="15" x14ac:dyDescent="0.2">
      <c r="A6" s="207"/>
      <c r="B6" s="8"/>
      <c r="C6" s="8"/>
      <c r="D6" s="8"/>
      <c r="E6" s="8"/>
      <c r="F6" s="8"/>
      <c r="G6" s="8"/>
      <c r="H6" s="8"/>
      <c r="I6" s="8"/>
      <c r="J6" s="8"/>
      <c r="K6" s="108"/>
      <c r="L6" s="8"/>
      <c r="M6" s="8"/>
      <c r="N6" s="3"/>
      <c r="O6" s="1"/>
    </row>
    <row r="7" spans="1:18" s="2" customFormat="1" ht="15" x14ac:dyDescent="0.2">
      <c r="A7" s="207"/>
      <c r="B7" s="8"/>
      <c r="C7" s="8"/>
      <c r="D7" s="8"/>
      <c r="E7" s="8"/>
      <c r="F7" s="8"/>
      <c r="G7" s="8"/>
      <c r="H7" s="8"/>
      <c r="I7" s="8"/>
      <c r="J7" s="8"/>
      <c r="K7" s="108"/>
      <c r="L7" s="8"/>
      <c r="M7" s="8"/>
      <c r="N7" s="3"/>
      <c r="O7" s="1"/>
    </row>
    <row r="8" spans="1:18" s="2" customFormat="1" ht="19.899999999999999" customHeight="1" x14ac:dyDescent="0.2">
      <c r="A8" s="267" t="s">
        <v>2</v>
      </c>
      <c r="B8" s="268"/>
      <c r="C8" s="268"/>
      <c r="D8" s="268"/>
      <c r="E8" s="268"/>
      <c r="F8" s="268"/>
      <c r="G8" s="268"/>
      <c r="H8" s="268"/>
      <c r="I8" s="268"/>
      <c r="J8" s="268"/>
      <c r="K8" s="268"/>
      <c r="L8" s="268"/>
      <c r="M8" s="268"/>
      <c r="N8" s="269"/>
      <c r="O8" s="1"/>
    </row>
    <row r="9" spans="1:18" s="2" customFormat="1" ht="2.25" customHeight="1" x14ac:dyDescent="0.25">
      <c r="A9" s="4"/>
      <c r="B9" s="109"/>
      <c r="C9" s="109"/>
      <c r="D9" s="109"/>
      <c r="E9" s="109"/>
      <c r="F9" s="109"/>
      <c r="G9" s="109"/>
      <c r="H9" s="109"/>
      <c r="I9" s="109"/>
      <c r="J9" s="109"/>
      <c r="K9" s="109"/>
      <c r="L9" s="200"/>
      <c r="M9" s="109"/>
      <c r="N9" s="5"/>
      <c r="O9" s="1"/>
    </row>
    <row r="10" spans="1:18" s="1" customFormat="1" ht="37.15" customHeight="1" x14ac:dyDescent="0.25">
      <c r="A10" s="267" t="s">
        <v>3</v>
      </c>
      <c r="B10" s="268"/>
      <c r="C10" s="268"/>
      <c r="D10" s="268"/>
      <c r="E10" s="268"/>
      <c r="F10" s="268"/>
      <c r="G10" s="268"/>
      <c r="H10" s="268"/>
      <c r="I10" s="268"/>
      <c r="J10" s="268"/>
      <c r="K10" s="268"/>
      <c r="L10" s="268"/>
      <c r="M10" s="268"/>
      <c r="N10" s="269"/>
    </row>
    <row r="11" spans="1:18" s="2" customFormat="1" ht="23.25" customHeight="1" x14ac:dyDescent="0.25">
      <c r="A11" s="4"/>
      <c r="B11" s="109"/>
      <c r="C11" s="109"/>
      <c r="D11" s="109"/>
      <c r="E11" s="109"/>
      <c r="F11" s="109"/>
      <c r="G11" s="109"/>
      <c r="H11" s="109"/>
      <c r="I11" s="109"/>
      <c r="J11" s="109"/>
      <c r="K11" s="109"/>
      <c r="L11" s="109"/>
      <c r="M11" s="109"/>
      <c r="N11" s="5"/>
      <c r="O11" s="1" t="s">
        <v>4</v>
      </c>
      <c r="P11" s="6">
        <f>M47+M50+M61+M193+M176+M55+M58</f>
        <v>105000000000</v>
      </c>
    </row>
    <row r="12" spans="1:18" s="2" customFormat="1" ht="29.25" customHeight="1" x14ac:dyDescent="0.25">
      <c r="A12" s="273" t="s">
        <v>161</v>
      </c>
      <c r="B12" s="271"/>
      <c r="C12" s="271"/>
      <c r="D12" s="271"/>
      <c r="E12" s="271"/>
      <c r="F12" s="271"/>
      <c r="G12" s="271"/>
      <c r="H12" s="271"/>
      <c r="I12" s="271"/>
      <c r="J12" s="271"/>
      <c r="K12" s="271"/>
      <c r="L12" s="271"/>
      <c r="M12" s="271"/>
      <c r="N12" s="272"/>
      <c r="O12" s="1" t="s">
        <v>5</v>
      </c>
      <c r="P12" s="6">
        <f>M69+M72</f>
        <v>33000000000</v>
      </c>
    </row>
    <row r="13" spans="1:18" s="2" customFormat="1" ht="29.25" customHeight="1" x14ac:dyDescent="0.25">
      <c r="A13" s="273" t="s">
        <v>6</v>
      </c>
      <c r="B13" s="271"/>
      <c r="C13" s="271"/>
      <c r="D13" s="271"/>
      <c r="E13" s="271"/>
      <c r="F13" s="271"/>
      <c r="G13" s="271"/>
      <c r="H13" s="271"/>
      <c r="I13" s="271"/>
      <c r="J13" s="271"/>
      <c r="K13" s="271"/>
      <c r="L13" s="271"/>
      <c r="M13" s="271"/>
      <c r="N13" s="272"/>
      <c r="O13" s="1" t="s">
        <v>7</v>
      </c>
      <c r="P13" s="6">
        <f>M77</f>
        <v>35485000000</v>
      </c>
    </row>
    <row r="14" spans="1:18" s="2" customFormat="1" ht="25.5" customHeight="1" x14ac:dyDescent="0.25">
      <c r="A14" s="273" t="s">
        <v>8</v>
      </c>
      <c r="B14" s="271"/>
      <c r="C14" s="271"/>
      <c r="D14" s="271"/>
      <c r="E14" s="271"/>
      <c r="F14" s="271"/>
      <c r="G14" s="271"/>
      <c r="H14" s="271"/>
      <c r="I14" s="271"/>
      <c r="J14" s="271"/>
      <c r="K14" s="271"/>
      <c r="L14" s="271"/>
      <c r="M14" s="271"/>
      <c r="N14" s="272"/>
      <c r="O14" s="1" t="s">
        <v>9</v>
      </c>
      <c r="P14" s="6">
        <f>M205+M199</f>
        <v>210000000000</v>
      </c>
    </row>
    <row r="15" spans="1:18" s="2" customFormat="1" ht="27.75" customHeight="1" x14ac:dyDescent="0.25">
      <c r="A15" s="273" t="s">
        <v>10</v>
      </c>
      <c r="B15" s="271"/>
      <c r="C15" s="271"/>
      <c r="D15" s="271"/>
      <c r="E15" s="271"/>
      <c r="F15" s="271"/>
      <c r="G15" s="271"/>
      <c r="H15" s="271"/>
      <c r="I15" s="271"/>
      <c r="J15" s="271"/>
      <c r="K15" s="271"/>
      <c r="L15" s="271"/>
      <c r="M15" s="271"/>
      <c r="N15" s="272"/>
      <c r="O15" s="1" t="s">
        <v>11</v>
      </c>
      <c r="P15" s="6">
        <f>M224+M255+M84</f>
        <v>30000000000</v>
      </c>
      <c r="R15" s="6"/>
    </row>
    <row r="16" spans="1:18" s="2" customFormat="1" ht="14.25" customHeight="1" x14ac:dyDescent="0.2">
      <c r="A16" s="210"/>
      <c r="B16" s="205"/>
      <c r="C16" s="205"/>
      <c r="D16" s="205"/>
      <c r="E16" s="205"/>
      <c r="F16" s="205"/>
      <c r="G16" s="205"/>
      <c r="H16" s="205"/>
      <c r="I16" s="205"/>
      <c r="J16" s="205"/>
      <c r="K16" s="205"/>
      <c r="L16" s="205"/>
      <c r="M16" s="220"/>
      <c r="N16" s="7"/>
      <c r="O16" s="1" t="s">
        <v>12</v>
      </c>
      <c r="P16" s="6">
        <f>M88+M94</f>
        <v>20000000000</v>
      </c>
    </row>
    <row r="17" spans="1:17" s="2" customFormat="1" ht="34.5" customHeight="1" x14ac:dyDescent="0.2">
      <c r="A17" s="207"/>
      <c r="B17" s="274" t="s">
        <v>157</v>
      </c>
      <c r="C17" s="274"/>
      <c r="D17" s="274"/>
      <c r="E17" s="274"/>
      <c r="F17" s="274"/>
      <c r="G17" s="274"/>
      <c r="H17" s="274"/>
      <c r="I17" s="274"/>
      <c r="J17" s="274"/>
      <c r="K17" s="274"/>
      <c r="L17" s="274"/>
      <c r="M17" s="274"/>
      <c r="N17" s="3"/>
      <c r="O17" s="1" t="s">
        <v>13</v>
      </c>
      <c r="P17" s="6">
        <f>M146+M144</f>
        <v>12000000000</v>
      </c>
    </row>
    <row r="18" spans="1:17" s="2" customFormat="1" ht="11.25" customHeight="1" x14ac:dyDescent="0.2">
      <c r="A18" s="207"/>
      <c r="B18" s="225"/>
      <c r="C18" s="225"/>
      <c r="D18" s="225"/>
      <c r="E18" s="225"/>
      <c r="F18" s="225"/>
      <c r="G18" s="225"/>
      <c r="H18" s="225"/>
      <c r="I18" s="225"/>
      <c r="J18" s="225"/>
      <c r="K18" s="226"/>
      <c r="L18" s="225"/>
      <c r="M18" s="227"/>
      <c r="N18" s="3"/>
      <c r="O18" s="1" t="s">
        <v>14</v>
      </c>
      <c r="P18" s="6">
        <f>M235</f>
        <v>1000000000</v>
      </c>
    </row>
    <row r="19" spans="1:17" s="2" customFormat="1" ht="45.75" customHeight="1" x14ac:dyDescent="0.2">
      <c r="A19" s="207"/>
      <c r="B19" s="255" t="s">
        <v>155</v>
      </c>
      <c r="C19" s="255"/>
      <c r="D19" s="255"/>
      <c r="E19" s="255"/>
      <c r="F19" s="255"/>
      <c r="G19" s="255"/>
      <c r="H19" s="255"/>
      <c r="I19" s="255"/>
      <c r="J19" s="255"/>
      <c r="K19" s="255"/>
      <c r="L19" s="255"/>
      <c r="M19" s="255"/>
      <c r="N19" s="3"/>
      <c r="O19" s="1" t="s">
        <v>144</v>
      </c>
      <c r="P19" s="6">
        <f>M156</f>
        <v>3000000000</v>
      </c>
    </row>
    <row r="20" spans="1:17" s="2" customFormat="1" ht="6.75" customHeight="1" x14ac:dyDescent="0.2">
      <c r="A20" s="207"/>
      <c r="B20" s="225"/>
      <c r="C20" s="225"/>
      <c r="D20" s="225"/>
      <c r="E20" s="225"/>
      <c r="F20" s="225"/>
      <c r="G20" s="225"/>
      <c r="H20" s="225"/>
      <c r="I20" s="225"/>
      <c r="J20" s="225"/>
      <c r="K20" s="226"/>
      <c r="L20" s="225"/>
      <c r="M20" s="227"/>
      <c r="N20" s="3"/>
      <c r="O20" s="1"/>
    </row>
    <row r="21" spans="1:17" s="2" customFormat="1" ht="57" customHeight="1" x14ac:dyDescent="0.2">
      <c r="A21" s="207"/>
      <c r="B21" s="255" t="s">
        <v>139</v>
      </c>
      <c r="C21" s="255"/>
      <c r="D21" s="255"/>
      <c r="E21" s="255"/>
      <c r="F21" s="255"/>
      <c r="G21" s="255"/>
      <c r="H21" s="255"/>
      <c r="I21" s="255"/>
      <c r="J21" s="255"/>
      <c r="K21" s="255"/>
      <c r="L21" s="255"/>
      <c r="M21" s="255"/>
      <c r="N21" s="3"/>
      <c r="O21" s="1"/>
      <c r="P21" s="6">
        <f>SUM(P11:P20)</f>
        <v>449485000000</v>
      </c>
      <c r="Q21" s="18"/>
    </row>
    <row r="22" spans="1:17" s="2" customFormat="1" ht="14.25" customHeight="1" x14ac:dyDescent="0.2">
      <c r="A22" s="233"/>
      <c r="B22" s="231"/>
      <c r="C22" s="231"/>
      <c r="D22" s="231"/>
      <c r="E22" s="231"/>
      <c r="F22" s="231"/>
      <c r="G22" s="231"/>
      <c r="H22" s="231"/>
      <c r="I22" s="231"/>
      <c r="J22" s="231"/>
      <c r="K22" s="231"/>
      <c r="L22" s="231"/>
      <c r="M22" s="231"/>
      <c r="N22" s="3"/>
      <c r="O22" s="1"/>
      <c r="P22" s="6"/>
      <c r="Q22" s="18"/>
    </row>
    <row r="23" spans="1:17" s="2" customFormat="1" ht="57" customHeight="1" x14ac:dyDescent="0.2">
      <c r="A23" s="207"/>
      <c r="B23" s="255" t="s">
        <v>156</v>
      </c>
      <c r="C23" s="262"/>
      <c r="D23" s="262"/>
      <c r="E23" s="262"/>
      <c r="F23" s="262"/>
      <c r="G23" s="262"/>
      <c r="H23" s="262"/>
      <c r="I23" s="262"/>
      <c r="J23" s="262"/>
      <c r="K23" s="262"/>
      <c r="L23" s="262"/>
      <c r="M23" s="262"/>
      <c r="N23" s="3"/>
      <c r="O23" s="1"/>
    </row>
    <row r="24" spans="1:17" s="2" customFormat="1" ht="19.5" customHeight="1" x14ac:dyDescent="0.2">
      <c r="A24" s="207"/>
      <c r="B24" s="225"/>
      <c r="C24" s="225"/>
      <c r="D24" s="225"/>
      <c r="E24" s="225"/>
      <c r="F24" s="225"/>
      <c r="G24" s="225"/>
      <c r="H24" s="225"/>
      <c r="I24" s="225"/>
      <c r="J24" s="225"/>
      <c r="K24" s="225"/>
      <c r="L24" s="225"/>
      <c r="M24" s="227"/>
      <c r="N24" s="3"/>
      <c r="O24" s="1"/>
    </row>
    <row r="25" spans="1:17" s="10" customFormat="1" ht="33" customHeight="1" x14ac:dyDescent="0.2">
      <c r="A25" s="207"/>
      <c r="B25" s="263" t="s">
        <v>15</v>
      </c>
      <c r="C25" s="263"/>
      <c r="D25" s="263"/>
      <c r="E25" s="263"/>
      <c r="F25" s="263"/>
      <c r="G25" s="263"/>
      <c r="H25" s="263"/>
      <c r="I25" s="263"/>
      <c r="J25" s="263"/>
      <c r="K25" s="263"/>
      <c r="L25" s="263"/>
      <c r="M25" s="263"/>
      <c r="N25" s="111"/>
      <c r="O25" s="9"/>
    </row>
    <row r="26" spans="1:17" s="10" customFormat="1" ht="18" customHeight="1" x14ac:dyDescent="0.2">
      <c r="A26" s="233"/>
      <c r="B26" s="234"/>
      <c r="C26" s="234"/>
      <c r="D26" s="234"/>
      <c r="E26" s="234"/>
      <c r="F26" s="234"/>
      <c r="G26" s="234"/>
      <c r="H26" s="234"/>
      <c r="I26" s="234"/>
      <c r="J26" s="234"/>
      <c r="K26" s="234"/>
      <c r="L26" s="234"/>
      <c r="M26" s="234"/>
      <c r="N26" s="111"/>
      <c r="O26" s="9"/>
    </row>
    <row r="27" spans="1:17" s="10" customFormat="1" ht="48" customHeight="1" x14ac:dyDescent="0.2">
      <c r="A27" s="207"/>
      <c r="B27" s="255" t="s">
        <v>158</v>
      </c>
      <c r="C27" s="255"/>
      <c r="D27" s="255"/>
      <c r="E27" s="255"/>
      <c r="F27" s="255"/>
      <c r="G27" s="255"/>
      <c r="H27" s="255"/>
      <c r="I27" s="255"/>
      <c r="J27" s="255"/>
      <c r="K27" s="255"/>
      <c r="L27" s="255"/>
      <c r="M27" s="255"/>
      <c r="N27" s="11"/>
      <c r="O27" s="9"/>
    </row>
    <row r="28" spans="1:17" s="10" customFormat="1" ht="17.25" customHeight="1" x14ac:dyDescent="0.2">
      <c r="A28" s="207"/>
      <c r="B28" s="255"/>
      <c r="C28" s="255"/>
      <c r="D28" s="255"/>
      <c r="E28" s="255"/>
      <c r="F28" s="255"/>
      <c r="G28" s="255"/>
      <c r="H28" s="255"/>
      <c r="I28" s="255"/>
      <c r="J28" s="255"/>
      <c r="K28" s="255"/>
      <c r="L28" s="255"/>
      <c r="M28" s="255"/>
      <c r="N28" s="11"/>
      <c r="O28" s="9"/>
    </row>
    <row r="29" spans="1:17" s="10" customFormat="1" ht="15.6" customHeight="1" x14ac:dyDescent="0.2">
      <c r="A29" s="207"/>
      <c r="B29" s="255" t="s">
        <v>17</v>
      </c>
      <c r="C29" s="255"/>
      <c r="D29" s="255"/>
      <c r="E29" s="255"/>
      <c r="F29" s="255"/>
      <c r="G29" s="255"/>
      <c r="H29" s="255"/>
      <c r="I29" s="255"/>
      <c r="J29" s="255"/>
      <c r="K29" s="228"/>
      <c r="L29" s="229"/>
      <c r="M29" s="230"/>
      <c r="N29" s="11"/>
      <c r="O29" s="9"/>
    </row>
    <row r="30" spans="1:17" s="10" customFormat="1" ht="10.5" customHeight="1" x14ac:dyDescent="0.2">
      <c r="A30" s="207"/>
      <c r="B30" s="204"/>
      <c r="C30" s="204"/>
      <c r="D30" s="204"/>
      <c r="E30" s="204"/>
      <c r="F30" s="204"/>
      <c r="G30" s="204"/>
      <c r="H30" s="204"/>
      <c r="I30" s="204"/>
      <c r="J30" s="204"/>
      <c r="K30" s="112"/>
      <c r="L30" s="203"/>
      <c r="M30" s="113"/>
      <c r="N30" s="11"/>
      <c r="O30" s="9"/>
    </row>
    <row r="31" spans="1:17" s="10" customFormat="1" ht="18.600000000000001" customHeight="1" x14ac:dyDescent="0.2">
      <c r="A31" s="207"/>
      <c r="B31" s="275" t="s">
        <v>18</v>
      </c>
      <c r="C31" s="275"/>
      <c r="D31" s="275"/>
      <c r="E31" s="275"/>
      <c r="F31" s="275"/>
      <c r="G31" s="275"/>
      <c r="H31" s="275"/>
      <c r="I31" s="275"/>
      <c r="J31" s="275"/>
      <c r="K31" s="275"/>
      <c r="L31" s="275"/>
      <c r="M31" s="275"/>
      <c r="N31" s="3"/>
      <c r="O31" s="9"/>
    </row>
    <row r="32" spans="1:17" s="2" customFormat="1" ht="12.75" customHeight="1" x14ac:dyDescent="0.25">
      <c r="A32" s="4"/>
      <c r="B32" s="109"/>
      <c r="C32" s="109"/>
      <c r="D32" s="109"/>
      <c r="E32" s="109"/>
      <c r="F32" s="109"/>
      <c r="G32" s="109"/>
      <c r="H32" s="109"/>
      <c r="I32" s="109"/>
      <c r="J32" s="109"/>
      <c r="K32" s="200"/>
      <c r="L32" s="114"/>
      <c r="M32" s="12"/>
      <c r="N32" s="5"/>
      <c r="O32" s="1"/>
    </row>
    <row r="33" spans="1:22" s="2" customFormat="1" ht="28.5" customHeight="1" x14ac:dyDescent="0.2">
      <c r="A33" s="207"/>
      <c r="B33" s="256" t="s">
        <v>19</v>
      </c>
      <c r="C33" s="256"/>
      <c r="D33" s="256"/>
      <c r="E33" s="256"/>
      <c r="F33" s="256"/>
      <c r="G33" s="256"/>
      <c r="H33" s="256"/>
      <c r="I33" s="256"/>
      <c r="J33" s="256"/>
      <c r="K33" s="256"/>
      <c r="L33" s="256"/>
      <c r="M33" s="256"/>
      <c r="N33" s="3"/>
      <c r="O33" s="1"/>
    </row>
    <row r="34" spans="1:22" s="2" customFormat="1" ht="9" customHeight="1" x14ac:dyDescent="0.2">
      <c r="A34" s="207"/>
      <c r="B34" s="115"/>
      <c r="C34" s="115"/>
      <c r="D34" s="115"/>
      <c r="E34" s="115"/>
      <c r="F34" s="115"/>
      <c r="G34" s="115"/>
      <c r="H34" s="115"/>
      <c r="I34" s="115"/>
      <c r="J34" s="115"/>
      <c r="K34" s="115"/>
      <c r="L34" s="115"/>
      <c r="M34" s="115"/>
      <c r="N34" s="3"/>
      <c r="O34" s="1"/>
    </row>
    <row r="35" spans="1:22" s="2" customFormat="1" ht="15.75" x14ac:dyDescent="0.2">
      <c r="A35" s="207"/>
      <c r="B35" s="257" t="s">
        <v>20</v>
      </c>
      <c r="C35" s="257"/>
      <c r="D35" s="257"/>
      <c r="E35" s="257"/>
      <c r="F35" s="257"/>
      <c r="G35" s="257"/>
      <c r="H35" s="257"/>
      <c r="I35" s="257"/>
      <c r="J35" s="257"/>
      <c r="K35" s="257"/>
      <c r="L35" s="257"/>
      <c r="M35" s="257"/>
      <c r="N35" s="3"/>
      <c r="O35" s="1"/>
    </row>
    <row r="36" spans="1:22" s="2" customFormat="1" ht="15.75" x14ac:dyDescent="0.2">
      <c r="A36" s="207" t="s">
        <v>21</v>
      </c>
      <c r="B36" s="257" t="s">
        <v>22</v>
      </c>
      <c r="C36" s="257"/>
      <c r="D36" s="257"/>
      <c r="E36" s="257"/>
      <c r="F36" s="257"/>
      <c r="G36" s="257"/>
      <c r="H36" s="257"/>
      <c r="I36" s="257"/>
      <c r="J36" s="257"/>
      <c r="K36" s="257"/>
      <c r="L36" s="257"/>
      <c r="M36" s="257"/>
      <c r="N36" s="3"/>
      <c r="O36" s="1"/>
    </row>
    <row r="37" spans="1:22" s="2" customFormat="1" ht="15.75" x14ac:dyDescent="0.2">
      <c r="A37" s="207"/>
      <c r="B37" s="257" t="s">
        <v>23</v>
      </c>
      <c r="C37" s="257"/>
      <c r="D37" s="257"/>
      <c r="E37" s="257"/>
      <c r="F37" s="257"/>
      <c r="G37" s="257"/>
      <c r="H37" s="257"/>
      <c r="I37" s="257"/>
      <c r="J37" s="257"/>
      <c r="K37" s="257"/>
      <c r="L37" s="257"/>
      <c r="M37" s="257"/>
      <c r="N37" s="3"/>
      <c r="O37" s="1"/>
    </row>
    <row r="38" spans="1:22" s="2" customFormat="1" ht="16.5" customHeight="1" x14ac:dyDescent="0.25">
      <c r="A38" s="207"/>
      <c r="B38" s="208"/>
      <c r="C38" s="208"/>
      <c r="D38" s="208"/>
      <c r="E38" s="208"/>
      <c r="F38" s="208"/>
      <c r="G38" s="208"/>
      <c r="H38" s="208"/>
      <c r="I38" s="208"/>
      <c r="J38" s="208"/>
      <c r="K38" s="206"/>
      <c r="L38" s="208"/>
      <c r="M38" s="216"/>
      <c r="N38" s="209"/>
      <c r="O38" s="1"/>
    </row>
    <row r="39" spans="1:22" s="2" customFormat="1" ht="15.75" x14ac:dyDescent="0.25">
      <c r="A39" s="207"/>
      <c r="B39" s="116" t="s">
        <v>24</v>
      </c>
      <c r="C39" s="116" t="s">
        <v>25</v>
      </c>
      <c r="D39" s="116" t="s">
        <v>26</v>
      </c>
      <c r="E39" s="116" t="s">
        <v>27</v>
      </c>
      <c r="F39" s="116" t="s">
        <v>28</v>
      </c>
      <c r="G39" s="116" t="s">
        <v>29</v>
      </c>
      <c r="H39" s="116" t="s">
        <v>30</v>
      </c>
      <c r="I39" s="116" t="s">
        <v>31</v>
      </c>
      <c r="J39" s="116" t="s">
        <v>32</v>
      </c>
      <c r="K39" s="117"/>
      <c r="L39" s="118" t="s">
        <v>33</v>
      </c>
      <c r="M39" s="116" t="s">
        <v>34</v>
      </c>
      <c r="N39" s="3"/>
      <c r="O39" s="1"/>
    </row>
    <row r="40" spans="1:22" s="2" customFormat="1" ht="21" customHeight="1" x14ac:dyDescent="0.25">
      <c r="A40" s="207"/>
      <c r="B40" s="119"/>
      <c r="C40" s="119"/>
      <c r="D40" s="119"/>
      <c r="E40" s="119"/>
      <c r="F40" s="119"/>
      <c r="G40" s="119"/>
      <c r="H40" s="119"/>
      <c r="I40" s="119"/>
      <c r="J40" s="119"/>
      <c r="K40" s="120"/>
      <c r="L40" s="119"/>
      <c r="M40" s="215"/>
      <c r="N40" s="3"/>
      <c r="O40" s="1"/>
    </row>
    <row r="41" spans="1:22" s="1" customFormat="1" ht="48" customHeight="1" x14ac:dyDescent="0.25">
      <c r="A41" s="14"/>
      <c r="B41" s="121">
        <v>1501</v>
      </c>
      <c r="C41" s="121"/>
      <c r="D41" s="121"/>
      <c r="E41" s="121"/>
      <c r="F41" s="121"/>
      <c r="G41" s="121"/>
      <c r="H41" s="102"/>
      <c r="I41" s="102"/>
      <c r="J41" s="102"/>
      <c r="K41" s="102"/>
      <c r="L41" s="122" t="s">
        <v>35</v>
      </c>
      <c r="M41" s="89">
        <f>SUM(M43)</f>
        <v>189005000000</v>
      </c>
      <c r="N41" s="16"/>
      <c r="P41" s="17"/>
      <c r="V41" s="86"/>
    </row>
    <row r="42" spans="1:22" s="1" customFormat="1" ht="6.75" customHeight="1" x14ac:dyDescent="0.25">
      <c r="A42" s="14"/>
      <c r="B42" s="121"/>
      <c r="C42" s="121"/>
      <c r="D42" s="121"/>
      <c r="E42" s="121"/>
      <c r="F42" s="121"/>
      <c r="G42" s="121"/>
      <c r="H42" s="102"/>
      <c r="I42" s="102"/>
      <c r="J42" s="102"/>
      <c r="K42" s="102"/>
      <c r="L42" s="122"/>
      <c r="M42" s="89"/>
      <c r="N42" s="16"/>
      <c r="P42" s="17"/>
    </row>
    <row r="43" spans="1:22" s="1" customFormat="1" ht="36.6" customHeight="1" x14ac:dyDescent="0.25">
      <c r="A43" s="14"/>
      <c r="B43" s="121">
        <v>1501</v>
      </c>
      <c r="C43" s="123" t="s">
        <v>36</v>
      </c>
      <c r="D43" s="102"/>
      <c r="E43" s="102"/>
      <c r="F43" s="102"/>
      <c r="G43" s="102"/>
      <c r="H43" s="102"/>
      <c r="I43" s="102"/>
      <c r="J43" s="102"/>
      <c r="K43" s="102"/>
      <c r="L43" s="122" t="s">
        <v>37</v>
      </c>
      <c r="M43" s="89">
        <f>M44+M66+M74+M85</f>
        <v>189005000000</v>
      </c>
      <c r="N43" s="16"/>
      <c r="O43" s="20"/>
      <c r="P43" s="17"/>
    </row>
    <row r="44" spans="1:22" s="2" customFormat="1" ht="83.25" customHeight="1" x14ac:dyDescent="0.2">
      <c r="A44" s="207"/>
      <c r="B44" s="121">
        <v>1501</v>
      </c>
      <c r="C44" s="123" t="s">
        <v>36</v>
      </c>
      <c r="D44" s="121">
        <v>17</v>
      </c>
      <c r="E44" s="102"/>
      <c r="F44" s="121"/>
      <c r="G44" s="121"/>
      <c r="H44" s="102"/>
      <c r="I44" s="102"/>
      <c r="J44" s="103"/>
      <c r="K44" s="102"/>
      <c r="L44" s="122" t="s">
        <v>38</v>
      </c>
      <c r="M44" s="89">
        <f>+M45+M48+M53+M56+M59</f>
        <v>100520000000</v>
      </c>
      <c r="N44" s="3"/>
      <c r="O44" s="32"/>
      <c r="P44" s="32"/>
      <c r="Q44" s="18"/>
      <c r="R44" s="18"/>
      <c r="S44" s="100"/>
    </row>
    <row r="45" spans="1:22" s="2" customFormat="1" ht="32.25" customHeight="1" x14ac:dyDescent="0.2">
      <c r="A45" s="207"/>
      <c r="B45" s="121">
        <v>1501</v>
      </c>
      <c r="C45" s="123" t="s">
        <v>36</v>
      </c>
      <c r="D45" s="121">
        <v>17</v>
      </c>
      <c r="E45" s="121">
        <v>0</v>
      </c>
      <c r="F45" s="121">
        <v>1501019</v>
      </c>
      <c r="G45" s="121"/>
      <c r="H45" s="102"/>
      <c r="I45" s="102"/>
      <c r="J45" s="103"/>
      <c r="K45" s="102"/>
      <c r="L45" s="122" t="s">
        <v>39</v>
      </c>
      <c r="M45" s="89">
        <f>+M46</f>
        <v>84237468634.070007</v>
      </c>
      <c r="N45" s="3"/>
      <c r="O45" s="80"/>
      <c r="P45" s="80"/>
      <c r="Q45" s="80"/>
      <c r="R45" s="80"/>
      <c r="S45" s="80"/>
    </row>
    <row r="46" spans="1:22" s="2" customFormat="1" ht="26.25" customHeight="1" x14ac:dyDescent="0.2">
      <c r="A46" s="207"/>
      <c r="B46" s="102">
        <v>1501</v>
      </c>
      <c r="C46" s="102" t="s">
        <v>36</v>
      </c>
      <c r="D46" s="102">
        <v>17</v>
      </c>
      <c r="E46" s="102">
        <v>0</v>
      </c>
      <c r="F46" s="102">
        <v>1501019</v>
      </c>
      <c r="G46" s="103" t="s">
        <v>40</v>
      </c>
      <c r="H46" s="102"/>
      <c r="I46" s="102"/>
      <c r="J46" s="103"/>
      <c r="K46" s="102"/>
      <c r="L46" s="199" t="s">
        <v>41</v>
      </c>
      <c r="M46" s="90">
        <f>+M47</f>
        <v>84237468634.070007</v>
      </c>
      <c r="N46" s="3"/>
      <c r="O46" s="86"/>
      <c r="P46" s="83"/>
      <c r="Q46" s="81"/>
      <c r="R46" s="81"/>
      <c r="S46" s="81"/>
    </row>
    <row r="47" spans="1:22" s="2" customFormat="1" ht="26.25" customHeight="1" x14ac:dyDescent="0.2">
      <c r="A47" s="207"/>
      <c r="B47" s="102">
        <v>1501</v>
      </c>
      <c r="C47" s="102" t="s">
        <v>36</v>
      </c>
      <c r="D47" s="102">
        <v>17</v>
      </c>
      <c r="E47" s="102">
        <v>0</v>
      </c>
      <c r="F47" s="102">
        <v>1501019</v>
      </c>
      <c r="G47" s="103" t="s">
        <v>40</v>
      </c>
      <c r="H47" s="124">
        <v>11</v>
      </c>
      <c r="I47" s="102" t="s">
        <v>42</v>
      </c>
      <c r="J47" s="103" t="s">
        <v>43</v>
      </c>
      <c r="K47" s="102"/>
      <c r="L47" s="199" t="s">
        <v>121</v>
      </c>
      <c r="M47" s="106">
        <v>84237468634.070007</v>
      </c>
      <c r="N47" s="3"/>
      <c r="O47" s="86"/>
      <c r="P47" s="83"/>
      <c r="Q47" s="81"/>
      <c r="R47" s="81"/>
      <c r="S47" s="81"/>
    </row>
    <row r="48" spans="1:22" s="2" customFormat="1" ht="34.5" customHeight="1" x14ac:dyDescent="0.2">
      <c r="A48" s="207"/>
      <c r="B48" s="121">
        <v>1501</v>
      </c>
      <c r="C48" s="123" t="s">
        <v>36</v>
      </c>
      <c r="D48" s="121">
        <v>17</v>
      </c>
      <c r="E48" s="121">
        <v>0</v>
      </c>
      <c r="F48" s="121">
        <v>1501020</v>
      </c>
      <c r="G48" s="121"/>
      <c r="H48" s="102"/>
      <c r="I48" s="102"/>
      <c r="J48" s="103"/>
      <c r="K48" s="102"/>
      <c r="L48" s="122" t="s">
        <v>45</v>
      </c>
      <c r="M48" s="89">
        <f>+M49</f>
        <v>8802531365.9300003</v>
      </c>
      <c r="N48" s="3"/>
      <c r="O48" s="80"/>
      <c r="P48" s="80"/>
      <c r="Q48" s="80"/>
      <c r="R48" s="80"/>
      <c r="S48" s="80"/>
    </row>
    <row r="49" spans="1:19" s="2" customFormat="1" ht="26.25" customHeight="1" x14ac:dyDescent="0.2">
      <c r="A49" s="207"/>
      <c r="B49" s="102">
        <v>1501</v>
      </c>
      <c r="C49" s="102" t="s">
        <v>36</v>
      </c>
      <c r="D49" s="102">
        <v>17</v>
      </c>
      <c r="E49" s="102">
        <v>0</v>
      </c>
      <c r="F49" s="102">
        <v>1501020</v>
      </c>
      <c r="G49" s="103" t="s">
        <v>40</v>
      </c>
      <c r="H49" s="102"/>
      <c r="I49" s="102"/>
      <c r="J49" s="103"/>
      <c r="K49" s="102"/>
      <c r="L49" s="199" t="s">
        <v>41</v>
      </c>
      <c r="M49" s="90">
        <f>+M50</f>
        <v>8802531365.9300003</v>
      </c>
      <c r="N49" s="3"/>
      <c r="O49" s="86"/>
      <c r="P49" s="85"/>
      <c r="Q49" s="81"/>
      <c r="R49" s="81"/>
      <c r="S49" s="81"/>
    </row>
    <row r="50" spans="1:19" s="2" customFormat="1" ht="26.25" customHeight="1" x14ac:dyDescent="0.2">
      <c r="A50" s="207"/>
      <c r="B50" s="102">
        <v>1501</v>
      </c>
      <c r="C50" s="102" t="s">
        <v>36</v>
      </c>
      <c r="D50" s="102">
        <v>17</v>
      </c>
      <c r="E50" s="102">
        <v>0</v>
      </c>
      <c r="F50" s="102">
        <v>1501020</v>
      </c>
      <c r="G50" s="103" t="s">
        <v>40</v>
      </c>
      <c r="H50" s="102">
        <v>11</v>
      </c>
      <c r="I50" s="102" t="s">
        <v>42</v>
      </c>
      <c r="J50" s="103" t="s">
        <v>43</v>
      </c>
      <c r="K50" s="102"/>
      <c r="L50" s="199" t="s">
        <v>121</v>
      </c>
      <c r="M50" s="90">
        <v>8802531365.9300003</v>
      </c>
      <c r="N50" s="3"/>
      <c r="O50" s="86"/>
      <c r="P50" s="85"/>
      <c r="Q50" s="82"/>
      <c r="R50" s="82"/>
      <c r="S50" s="82"/>
    </row>
    <row r="51" spans="1:19" s="2" customFormat="1" ht="26.25" hidden="1" customHeight="1" x14ac:dyDescent="0.2">
      <c r="A51" s="207"/>
      <c r="B51" s="184">
        <v>1501</v>
      </c>
      <c r="C51" s="184" t="s">
        <v>36</v>
      </c>
      <c r="D51" s="184">
        <v>17</v>
      </c>
      <c r="E51" s="184">
        <v>0</v>
      </c>
      <c r="F51" s="184">
        <v>1501030</v>
      </c>
      <c r="G51" s="185" t="s">
        <v>40</v>
      </c>
      <c r="H51" s="184">
        <v>11</v>
      </c>
      <c r="I51" s="184" t="s">
        <v>42</v>
      </c>
      <c r="J51" s="185" t="s">
        <v>58</v>
      </c>
      <c r="K51" s="184"/>
      <c r="L51" s="186" t="s">
        <v>124</v>
      </c>
      <c r="M51" s="90">
        <v>1400000000</v>
      </c>
      <c r="N51" s="3"/>
      <c r="O51" s="1"/>
      <c r="Q51" s="21"/>
      <c r="R51" s="21"/>
      <c r="S51" s="21"/>
    </row>
    <row r="52" spans="1:19" s="190" customFormat="1" ht="22.5" hidden="1" customHeight="1" x14ac:dyDescent="0.2">
      <c r="A52" s="187"/>
      <c r="B52" s="184">
        <v>1501</v>
      </c>
      <c r="C52" s="184" t="s">
        <v>36</v>
      </c>
      <c r="D52" s="184">
        <v>17</v>
      </c>
      <c r="E52" s="184">
        <v>0</v>
      </c>
      <c r="F52" s="184">
        <v>1501030</v>
      </c>
      <c r="G52" s="185" t="s">
        <v>40</v>
      </c>
      <c r="H52" s="184">
        <v>11</v>
      </c>
      <c r="I52" s="184" t="s">
        <v>42</v>
      </c>
      <c r="J52" s="185" t="s">
        <v>60</v>
      </c>
      <c r="K52" s="184"/>
      <c r="L52" s="186" t="s">
        <v>125</v>
      </c>
      <c r="M52" s="90">
        <v>4395000000</v>
      </c>
      <c r="N52" s="188"/>
      <c r="O52" s="189"/>
      <c r="Q52" s="191"/>
      <c r="R52" s="191"/>
      <c r="S52" s="191"/>
    </row>
    <row r="53" spans="1:19" s="2" customFormat="1" ht="33.75" customHeight="1" x14ac:dyDescent="0.2">
      <c r="A53" s="217"/>
      <c r="B53" s="121">
        <v>1501</v>
      </c>
      <c r="C53" s="123" t="s">
        <v>36</v>
      </c>
      <c r="D53" s="121">
        <v>17</v>
      </c>
      <c r="E53" s="121">
        <v>0</v>
      </c>
      <c r="F53" s="121">
        <v>1501027</v>
      </c>
      <c r="G53" s="121"/>
      <c r="H53" s="102"/>
      <c r="I53" s="102"/>
      <c r="J53" s="103"/>
      <c r="K53" s="102"/>
      <c r="L53" s="122" t="s">
        <v>153</v>
      </c>
      <c r="M53" s="89">
        <f>+M54</f>
        <v>1300000000</v>
      </c>
      <c r="N53" s="3"/>
      <c r="O53" s="80"/>
      <c r="P53" s="80"/>
      <c r="Q53" s="80"/>
      <c r="R53" s="80"/>
      <c r="S53" s="80"/>
    </row>
    <row r="54" spans="1:19" s="2" customFormat="1" ht="26.25" customHeight="1" x14ac:dyDescent="0.2">
      <c r="A54" s="217"/>
      <c r="B54" s="102">
        <v>1501</v>
      </c>
      <c r="C54" s="102" t="s">
        <v>36</v>
      </c>
      <c r="D54" s="102">
        <v>17</v>
      </c>
      <c r="E54" s="102">
        <v>0</v>
      </c>
      <c r="F54" s="102">
        <v>1501027</v>
      </c>
      <c r="G54" s="103" t="s">
        <v>40</v>
      </c>
      <c r="H54" s="102"/>
      <c r="I54" s="102"/>
      <c r="J54" s="103"/>
      <c r="K54" s="102"/>
      <c r="L54" s="221" t="s">
        <v>41</v>
      </c>
      <c r="M54" s="90">
        <f>+M55</f>
        <v>1300000000</v>
      </c>
      <c r="N54" s="3"/>
      <c r="O54" s="86"/>
      <c r="P54" s="85"/>
      <c r="Q54" s="81"/>
      <c r="R54" s="81"/>
      <c r="S54" s="81"/>
    </row>
    <row r="55" spans="1:19" s="2" customFormat="1" ht="26.25" customHeight="1" x14ac:dyDescent="0.2">
      <c r="A55" s="217"/>
      <c r="B55" s="102">
        <v>1501</v>
      </c>
      <c r="C55" s="102" t="s">
        <v>36</v>
      </c>
      <c r="D55" s="102">
        <v>17</v>
      </c>
      <c r="E55" s="102">
        <v>0</v>
      </c>
      <c r="F55" s="102">
        <v>1501027</v>
      </c>
      <c r="G55" s="103" t="s">
        <v>40</v>
      </c>
      <c r="H55" s="102">
        <v>11</v>
      </c>
      <c r="I55" s="102" t="s">
        <v>42</v>
      </c>
      <c r="J55" s="103" t="s">
        <v>43</v>
      </c>
      <c r="K55" s="102"/>
      <c r="L55" s="221" t="s">
        <v>121</v>
      </c>
      <c r="M55" s="90">
        <v>1300000000</v>
      </c>
      <c r="N55" s="3"/>
      <c r="O55" s="86"/>
      <c r="P55" s="85"/>
      <c r="Q55" s="82"/>
      <c r="R55" s="82"/>
      <c r="S55" s="82"/>
    </row>
    <row r="56" spans="1:19" s="2" customFormat="1" ht="34.5" customHeight="1" x14ac:dyDescent="0.2">
      <c r="A56" s="217"/>
      <c r="B56" s="121">
        <v>1501</v>
      </c>
      <c r="C56" s="123" t="s">
        <v>36</v>
      </c>
      <c r="D56" s="121">
        <v>17</v>
      </c>
      <c r="E56" s="121">
        <v>0</v>
      </c>
      <c r="F56" s="121">
        <v>1501028</v>
      </c>
      <c r="G56" s="121"/>
      <c r="H56" s="102"/>
      <c r="I56" s="102"/>
      <c r="J56" s="103"/>
      <c r="K56" s="102"/>
      <c r="L56" s="122" t="s">
        <v>154</v>
      </c>
      <c r="M56" s="89">
        <f>+M57</f>
        <v>3300000000</v>
      </c>
      <c r="N56" s="3"/>
      <c r="O56" s="80"/>
      <c r="P56" s="80"/>
      <c r="Q56" s="80"/>
      <c r="R56" s="80"/>
      <c r="S56" s="80"/>
    </row>
    <row r="57" spans="1:19" s="2" customFormat="1" ht="26.25" customHeight="1" x14ac:dyDescent="0.2">
      <c r="A57" s="217"/>
      <c r="B57" s="102">
        <v>1501</v>
      </c>
      <c r="C57" s="102" t="s">
        <v>36</v>
      </c>
      <c r="D57" s="102">
        <v>17</v>
      </c>
      <c r="E57" s="102">
        <v>0</v>
      </c>
      <c r="F57" s="102">
        <v>1501028</v>
      </c>
      <c r="G57" s="103" t="s">
        <v>40</v>
      </c>
      <c r="H57" s="102"/>
      <c r="I57" s="102"/>
      <c r="J57" s="103"/>
      <c r="K57" s="102"/>
      <c r="L57" s="221" t="s">
        <v>41</v>
      </c>
      <c r="M57" s="90">
        <f>+M58</f>
        <v>3300000000</v>
      </c>
      <c r="N57" s="3"/>
      <c r="O57" s="86"/>
      <c r="P57" s="85"/>
      <c r="Q57" s="81"/>
      <c r="R57" s="81"/>
      <c r="S57" s="81"/>
    </row>
    <row r="58" spans="1:19" s="2" customFormat="1" ht="26.25" customHeight="1" x14ac:dyDescent="0.2">
      <c r="A58" s="217"/>
      <c r="B58" s="102">
        <v>1501</v>
      </c>
      <c r="C58" s="102" t="s">
        <v>36</v>
      </c>
      <c r="D58" s="102">
        <v>17</v>
      </c>
      <c r="E58" s="102">
        <v>0</v>
      </c>
      <c r="F58" s="102">
        <v>1501028</v>
      </c>
      <c r="G58" s="103" t="s">
        <v>40</v>
      </c>
      <c r="H58" s="102">
        <v>11</v>
      </c>
      <c r="I58" s="102" t="s">
        <v>42</v>
      </c>
      <c r="J58" s="103" t="s">
        <v>43</v>
      </c>
      <c r="K58" s="102"/>
      <c r="L58" s="221" t="s">
        <v>121</v>
      </c>
      <c r="M58" s="90">
        <v>3300000000</v>
      </c>
      <c r="N58" s="3"/>
      <c r="O58" s="86"/>
      <c r="P58" s="85"/>
      <c r="Q58" s="82"/>
      <c r="R58" s="82"/>
      <c r="S58" s="82"/>
    </row>
    <row r="59" spans="1:19" s="2" customFormat="1" ht="42" customHeight="1" x14ac:dyDescent="0.2">
      <c r="A59" s="207"/>
      <c r="B59" s="121">
        <v>1501</v>
      </c>
      <c r="C59" s="123" t="s">
        <v>36</v>
      </c>
      <c r="D59" s="121">
        <v>17</v>
      </c>
      <c r="E59" s="121">
        <v>0</v>
      </c>
      <c r="F59" s="121">
        <v>1501030</v>
      </c>
      <c r="G59" s="121"/>
      <c r="H59" s="102"/>
      <c r="I59" s="102"/>
      <c r="J59" s="103"/>
      <c r="K59" s="102"/>
      <c r="L59" s="122" t="s">
        <v>46</v>
      </c>
      <c r="M59" s="89">
        <f>+M60</f>
        <v>2880000000</v>
      </c>
      <c r="N59" s="3"/>
      <c r="O59" s="1"/>
      <c r="P59" s="20"/>
      <c r="Q59" s="19"/>
      <c r="R59" s="19"/>
      <c r="S59" s="19"/>
    </row>
    <row r="60" spans="1:19" s="2" customFormat="1" ht="30.75" customHeight="1" x14ac:dyDescent="0.2">
      <c r="A60" s="207"/>
      <c r="B60" s="102">
        <v>1501</v>
      </c>
      <c r="C60" s="102" t="s">
        <v>36</v>
      </c>
      <c r="D60" s="102">
        <v>17</v>
      </c>
      <c r="E60" s="102">
        <v>0</v>
      </c>
      <c r="F60" s="102">
        <v>1501030</v>
      </c>
      <c r="G60" s="103" t="s">
        <v>40</v>
      </c>
      <c r="H60" s="102"/>
      <c r="I60" s="102"/>
      <c r="J60" s="103"/>
      <c r="K60" s="102"/>
      <c r="L60" s="199" t="s">
        <v>41</v>
      </c>
      <c r="M60" s="90">
        <f>+M61</f>
        <v>2880000000</v>
      </c>
      <c r="N60" s="3"/>
      <c r="O60" s="1"/>
      <c r="P60" s="31"/>
      <c r="Q60" s="19"/>
      <c r="R60" s="19"/>
      <c r="S60" s="19"/>
    </row>
    <row r="61" spans="1:19" s="2" customFormat="1" ht="24.75" customHeight="1" x14ac:dyDescent="0.2">
      <c r="A61" s="207"/>
      <c r="B61" s="102">
        <v>1501</v>
      </c>
      <c r="C61" s="102" t="s">
        <v>36</v>
      </c>
      <c r="D61" s="102">
        <v>17</v>
      </c>
      <c r="E61" s="102">
        <v>0</v>
      </c>
      <c r="F61" s="102">
        <v>1501030</v>
      </c>
      <c r="G61" s="103" t="s">
        <v>40</v>
      </c>
      <c r="H61" s="102">
        <v>11</v>
      </c>
      <c r="I61" s="102" t="s">
        <v>42</v>
      </c>
      <c r="J61" s="103" t="s">
        <v>43</v>
      </c>
      <c r="K61" s="102"/>
      <c r="L61" s="232" t="s">
        <v>121</v>
      </c>
      <c r="M61" s="90">
        <v>2880000000</v>
      </c>
      <c r="N61" s="3"/>
      <c r="O61" s="1"/>
      <c r="Q61" s="21"/>
      <c r="R61" s="21"/>
      <c r="S61" s="21"/>
    </row>
    <row r="62" spans="1:19" s="2" customFormat="1" ht="11.25" customHeight="1" thickBot="1" x14ac:dyDescent="0.25">
      <c r="A62" s="207"/>
      <c r="B62" s="102"/>
      <c r="C62" s="102"/>
      <c r="D62" s="102"/>
      <c r="E62" s="102"/>
      <c r="F62" s="102"/>
      <c r="G62" s="103"/>
      <c r="H62" s="102"/>
      <c r="I62" s="102"/>
      <c r="J62" s="103"/>
      <c r="K62" s="102"/>
      <c r="L62" s="199"/>
      <c r="M62" s="90"/>
      <c r="N62" s="3"/>
      <c r="O62" s="1"/>
      <c r="Q62" s="21"/>
      <c r="R62" s="21"/>
      <c r="S62" s="21"/>
    </row>
    <row r="63" spans="1:19" s="27" customFormat="1" ht="26.25" customHeight="1" x14ac:dyDescent="0.2">
      <c r="A63" s="235" t="s">
        <v>55</v>
      </c>
      <c r="B63" s="236"/>
      <c r="C63" s="236"/>
      <c r="D63" s="236"/>
      <c r="E63" s="236"/>
      <c r="F63" s="236"/>
      <c r="G63" s="236"/>
      <c r="H63" s="236"/>
      <c r="I63" s="236"/>
      <c r="J63" s="236"/>
      <c r="K63" s="236"/>
      <c r="L63" s="236"/>
      <c r="M63" s="237" t="s">
        <v>56</v>
      </c>
      <c r="N63" s="238"/>
      <c r="O63" s="25"/>
      <c r="P63" s="26"/>
      <c r="Q63" s="26"/>
      <c r="R63" s="26"/>
    </row>
    <row r="64" spans="1:19" s="2" customFormat="1" ht="26.25" customHeight="1" thickBot="1" x14ac:dyDescent="0.25">
      <c r="A64" s="239" t="s">
        <v>162</v>
      </c>
      <c r="B64" s="240"/>
      <c r="C64" s="240"/>
      <c r="D64" s="240"/>
      <c r="E64" s="240"/>
      <c r="F64" s="240"/>
      <c r="G64" s="240"/>
      <c r="H64" s="240"/>
      <c r="I64" s="240"/>
      <c r="J64" s="240"/>
      <c r="K64" s="240"/>
      <c r="L64" s="240"/>
      <c r="M64" s="240"/>
      <c r="N64" s="241"/>
      <c r="O64" s="1"/>
      <c r="P64" s="18"/>
      <c r="Q64" s="18"/>
      <c r="R64" s="18"/>
    </row>
    <row r="65" spans="1:20" s="2" customFormat="1" ht="11.25" customHeight="1" x14ac:dyDescent="0.2">
      <c r="A65" s="23"/>
      <c r="B65" s="231"/>
      <c r="C65" s="231"/>
      <c r="D65" s="231"/>
      <c r="E65" s="231"/>
      <c r="F65" s="231"/>
      <c r="G65" s="231"/>
      <c r="H65" s="231"/>
      <c r="I65" s="231"/>
      <c r="J65" s="231"/>
      <c r="K65" s="231"/>
      <c r="L65" s="231"/>
      <c r="M65" s="231"/>
      <c r="N65" s="24"/>
      <c r="O65" s="1"/>
      <c r="P65" s="18"/>
      <c r="Q65" s="18"/>
      <c r="R65" s="18"/>
    </row>
    <row r="66" spans="1:20" s="1" customFormat="1" ht="72.75" customHeight="1" x14ac:dyDescent="0.25">
      <c r="A66" s="14"/>
      <c r="B66" s="121">
        <v>1501</v>
      </c>
      <c r="C66" s="123" t="s">
        <v>36</v>
      </c>
      <c r="D66" s="121">
        <v>18</v>
      </c>
      <c r="E66" s="121"/>
      <c r="F66" s="121"/>
      <c r="G66" s="121"/>
      <c r="H66" s="121"/>
      <c r="I66" s="121"/>
      <c r="J66" s="123"/>
      <c r="K66" s="102"/>
      <c r="L66" s="122" t="s">
        <v>47</v>
      </c>
      <c r="M66" s="89">
        <f>+M67+M70</f>
        <v>33000000000</v>
      </c>
      <c r="N66" s="16"/>
      <c r="P66" s="84"/>
    </row>
    <row r="67" spans="1:20" s="2" customFormat="1" ht="33" customHeight="1" x14ac:dyDescent="0.2">
      <c r="A67" s="207"/>
      <c r="B67" s="121">
        <v>1501</v>
      </c>
      <c r="C67" s="123" t="s">
        <v>36</v>
      </c>
      <c r="D67" s="121">
        <v>18</v>
      </c>
      <c r="E67" s="121">
        <v>0</v>
      </c>
      <c r="F67" s="121">
        <v>1501024</v>
      </c>
      <c r="G67" s="121"/>
      <c r="H67" s="102"/>
      <c r="I67" s="102"/>
      <c r="J67" s="103"/>
      <c r="K67" s="102"/>
      <c r="L67" s="122" t="s">
        <v>48</v>
      </c>
      <c r="M67" s="89">
        <f>+M68</f>
        <v>18946278758</v>
      </c>
      <c r="N67" s="3"/>
      <c r="O67" s="1"/>
      <c r="P67" s="85"/>
    </row>
    <row r="68" spans="1:20" s="2" customFormat="1" ht="33" customHeight="1" x14ac:dyDescent="0.2">
      <c r="A68" s="207"/>
      <c r="B68" s="102">
        <v>1501</v>
      </c>
      <c r="C68" s="103" t="s">
        <v>36</v>
      </c>
      <c r="D68" s="102">
        <v>18</v>
      </c>
      <c r="E68" s="102">
        <v>0</v>
      </c>
      <c r="F68" s="102">
        <v>1501024</v>
      </c>
      <c r="G68" s="103" t="s">
        <v>40</v>
      </c>
      <c r="H68" s="102"/>
      <c r="I68" s="102"/>
      <c r="J68" s="103"/>
      <c r="K68" s="102"/>
      <c r="L68" s="199" t="s">
        <v>41</v>
      </c>
      <c r="M68" s="90">
        <f>+M69</f>
        <v>18946278758</v>
      </c>
      <c r="N68" s="3"/>
      <c r="O68" s="1"/>
    </row>
    <row r="69" spans="1:20" s="2" customFormat="1" ht="26.25" customHeight="1" x14ac:dyDescent="0.2">
      <c r="A69" s="207"/>
      <c r="B69" s="102">
        <v>1501</v>
      </c>
      <c r="C69" s="102" t="s">
        <v>36</v>
      </c>
      <c r="D69" s="102">
        <v>18</v>
      </c>
      <c r="E69" s="102">
        <v>0</v>
      </c>
      <c r="F69" s="102">
        <v>1501024</v>
      </c>
      <c r="G69" s="103" t="s">
        <v>40</v>
      </c>
      <c r="H69" s="102">
        <v>11</v>
      </c>
      <c r="I69" s="102" t="s">
        <v>42</v>
      </c>
      <c r="J69" s="103" t="s">
        <v>43</v>
      </c>
      <c r="K69" s="102"/>
      <c r="L69" s="199" t="s">
        <v>121</v>
      </c>
      <c r="M69" s="90">
        <v>18946278758</v>
      </c>
      <c r="N69" s="3"/>
      <c r="O69" s="1"/>
      <c r="Q69" s="21"/>
      <c r="R69" s="21"/>
      <c r="S69" s="21"/>
    </row>
    <row r="70" spans="1:20" s="2" customFormat="1" ht="31.5" customHeight="1" x14ac:dyDescent="0.2">
      <c r="A70" s="14"/>
      <c r="B70" s="121">
        <v>1501</v>
      </c>
      <c r="C70" s="123" t="s">
        <v>36</v>
      </c>
      <c r="D70" s="121">
        <v>18</v>
      </c>
      <c r="E70" s="121">
        <v>0</v>
      </c>
      <c r="F70" s="121">
        <v>1501025</v>
      </c>
      <c r="G70" s="123"/>
      <c r="H70" s="121"/>
      <c r="I70" s="121"/>
      <c r="J70" s="123"/>
      <c r="K70" s="102"/>
      <c r="L70" s="122" t="s">
        <v>49</v>
      </c>
      <c r="M70" s="89">
        <f>+M71</f>
        <v>14053721242</v>
      </c>
      <c r="N70" s="16"/>
      <c r="O70" s="1"/>
      <c r="P70" s="18"/>
      <c r="Q70" s="6"/>
      <c r="R70" s="6"/>
    </row>
    <row r="71" spans="1:20" s="2" customFormat="1" ht="28.5" customHeight="1" x14ac:dyDescent="0.2">
      <c r="A71" s="14"/>
      <c r="B71" s="102">
        <v>1501</v>
      </c>
      <c r="C71" s="103" t="s">
        <v>36</v>
      </c>
      <c r="D71" s="102">
        <v>18</v>
      </c>
      <c r="E71" s="102">
        <v>0</v>
      </c>
      <c r="F71" s="102">
        <v>1501025</v>
      </c>
      <c r="G71" s="103" t="s">
        <v>40</v>
      </c>
      <c r="H71" s="121"/>
      <c r="I71" s="121"/>
      <c r="J71" s="123"/>
      <c r="K71" s="102"/>
      <c r="L71" s="199" t="s">
        <v>41</v>
      </c>
      <c r="M71" s="90">
        <f>+M72</f>
        <v>14053721242</v>
      </c>
      <c r="N71" s="16"/>
      <c r="O71" s="1"/>
      <c r="P71" s="17"/>
    </row>
    <row r="72" spans="1:20" s="2" customFormat="1" ht="23.25" customHeight="1" x14ac:dyDescent="0.2">
      <c r="A72" s="233"/>
      <c r="B72" s="102">
        <v>1501</v>
      </c>
      <c r="C72" s="103" t="s">
        <v>36</v>
      </c>
      <c r="D72" s="102">
        <v>18</v>
      </c>
      <c r="E72" s="102">
        <v>0</v>
      </c>
      <c r="F72" s="102">
        <v>1501025</v>
      </c>
      <c r="G72" s="103" t="s">
        <v>40</v>
      </c>
      <c r="H72" s="102">
        <v>11</v>
      </c>
      <c r="I72" s="102" t="s">
        <v>42</v>
      </c>
      <c r="J72" s="103" t="s">
        <v>43</v>
      </c>
      <c r="K72" s="102"/>
      <c r="L72" s="232" t="s">
        <v>121</v>
      </c>
      <c r="M72" s="90">
        <v>14053721242</v>
      </c>
      <c r="N72" s="3"/>
    </row>
    <row r="73" spans="1:20" s="2" customFormat="1" ht="12" customHeight="1" x14ac:dyDescent="0.2">
      <c r="A73" s="231"/>
      <c r="B73" s="231"/>
      <c r="C73" s="231"/>
      <c r="D73" s="231"/>
      <c r="E73" s="231"/>
      <c r="F73" s="231"/>
      <c r="G73" s="231"/>
      <c r="H73" s="231"/>
      <c r="I73" s="231"/>
      <c r="J73" s="231"/>
      <c r="K73" s="231"/>
      <c r="L73" s="231"/>
      <c r="M73" s="231"/>
      <c r="N73" s="231"/>
      <c r="O73" s="1"/>
      <c r="P73" s="18"/>
      <c r="Q73" s="18"/>
      <c r="R73" s="18"/>
    </row>
    <row r="74" spans="1:20" s="2" customFormat="1" ht="51.75" customHeight="1" x14ac:dyDescent="0.2">
      <c r="A74" s="207"/>
      <c r="B74" s="121">
        <v>1501</v>
      </c>
      <c r="C74" s="123" t="s">
        <v>36</v>
      </c>
      <c r="D74" s="121">
        <v>19</v>
      </c>
      <c r="E74" s="121"/>
      <c r="F74" s="121"/>
      <c r="G74" s="123"/>
      <c r="H74" s="102"/>
      <c r="I74" s="102"/>
      <c r="J74" s="103"/>
      <c r="K74" s="102"/>
      <c r="L74" s="122" t="s">
        <v>50</v>
      </c>
      <c r="M74" s="89">
        <f>+M75</f>
        <v>35485000000</v>
      </c>
      <c r="N74" s="3"/>
      <c r="O74" s="1"/>
      <c r="P74" s="18"/>
      <c r="Q74" s="6"/>
      <c r="R74" s="6"/>
    </row>
    <row r="75" spans="1:20" s="2" customFormat="1" ht="39" customHeight="1" x14ac:dyDescent="0.2">
      <c r="A75" s="14"/>
      <c r="B75" s="121">
        <v>1501</v>
      </c>
      <c r="C75" s="123" t="s">
        <v>36</v>
      </c>
      <c r="D75" s="121">
        <v>19</v>
      </c>
      <c r="E75" s="121">
        <v>0</v>
      </c>
      <c r="F75" s="121">
        <v>1501036</v>
      </c>
      <c r="G75" s="123"/>
      <c r="H75" s="121"/>
      <c r="I75" s="121"/>
      <c r="J75" s="123"/>
      <c r="K75" s="102"/>
      <c r="L75" s="122" t="s">
        <v>52</v>
      </c>
      <c r="M75" s="89">
        <f>+M76</f>
        <v>35485000000</v>
      </c>
      <c r="N75" s="16"/>
      <c r="O75" s="32"/>
      <c r="P75" s="32"/>
      <c r="Q75" s="18"/>
      <c r="R75" s="18"/>
      <c r="S75" s="32"/>
    </row>
    <row r="76" spans="1:20" s="2" customFormat="1" ht="26.25" customHeight="1" x14ac:dyDescent="0.2">
      <c r="A76" s="14"/>
      <c r="B76" s="102">
        <v>1501</v>
      </c>
      <c r="C76" s="103" t="s">
        <v>36</v>
      </c>
      <c r="D76" s="102">
        <v>19</v>
      </c>
      <c r="E76" s="102">
        <v>0</v>
      </c>
      <c r="F76" s="102">
        <v>1501036</v>
      </c>
      <c r="G76" s="103" t="s">
        <v>40</v>
      </c>
      <c r="H76" s="121"/>
      <c r="I76" s="121"/>
      <c r="J76" s="123"/>
      <c r="K76" s="102"/>
      <c r="L76" s="199" t="s">
        <v>41</v>
      </c>
      <c r="M76" s="90">
        <f>SUM(M77:M77)</f>
        <v>35485000000</v>
      </c>
      <c r="N76" s="16"/>
      <c r="O76" s="1"/>
      <c r="P76" s="17"/>
    </row>
    <row r="77" spans="1:20" s="2" customFormat="1" ht="25.5" customHeight="1" x14ac:dyDescent="0.2">
      <c r="A77" s="14"/>
      <c r="B77" s="102">
        <v>1501</v>
      </c>
      <c r="C77" s="103" t="s">
        <v>36</v>
      </c>
      <c r="D77" s="102">
        <v>19</v>
      </c>
      <c r="E77" s="102">
        <v>0</v>
      </c>
      <c r="F77" s="102">
        <v>1501036</v>
      </c>
      <c r="G77" s="103" t="s">
        <v>40</v>
      </c>
      <c r="H77" s="102">
        <v>11</v>
      </c>
      <c r="I77" s="102" t="s">
        <v>42</v>
      </c>
      <c r="J77" s="103" t="s">
        <v>43</v>
      </c>
      <c r="K77" s="102"/>
      <c r="L77" s="199" t="s">
        <v>121</v>
      </c>
      <c r="M77" s="90">
        <v>35485000000</v>
      </c>
      <c r="N77" s="16"/>
      <c r="O77" s="80"/>
      <c r="P77" s="80"/>
      <c r="Q77" s="80"/>
      <c r="R77" s="80"/>
      <c r="S77" s="80"/>
      <c r="T77" s="80"/>
    </row>
    <row r="78" spans="1:20" s="2" customFormat="1" ht="10.5" customHeight="1" x14ac:dyDescent="0.2">
      <c r="A78" s="14"/>
      <c r="B78" s="102"/>
      <c r="C78" s="103"/>
      <c r="D78" s="102"/>
      <c r="E78" s="102"/>
      <c r="F78" s="102"/>
      <c r="G78" s="103"/>
      <c r="H78" s="102"/>
      <c r="I78" s="102"/>
      <c r="J78" s="103"/>
      <c r="K78" s="102"/>
      <c r="L78" s="199"/>
      <c r="M78" s="20"/>
      <c r="N78" s="16"/>
      <c r="O78" s="1"/>
      <c r="P78" s="22"/>
      <c r="Q78" s="17"/>
      <c r="R78" s="17"/>
    </row>
    <row r="79" spans="1:20" s="1" customFormat="1" ht="51.75" customHeight="1" x14ac:dyDescent="0.25">
      <c r="A79" s="14"/>
      <c r="B79" s="121">
        <v>1501</v>
      </c>
      <c r="C79" s="123" t="s">
        <v>36</v>
      </c>
      <c r="D79" s="121">
        <v>21</v>
      </c>
      <c r="E79" s="121"/>
      <c r="F79" s="121"/>
      <c r="G79" s="121"/>
      <c r="H79" s="121"/>
      <c r="I79" s="121"/>
      <c r="J79" s="123"/>
      <c r="K79" s="102"/>
      <c r="L79" s="122" t="s">
        <v>103</v>
      </c>
      <c r="M79" s="89">
        <f>+M81</f>
        <v>1000000000</v>
      </c>
      <c r="N79" s="16"/>
      <c r="O79" s="32"/>
      <c r="P79" s="32"/>
      <c r="Q79" s="18"/>
      <c r="R79" s="18"/>
      <c r="S79" s="100"/>
    </row>
    <row r="80" spans="1:20" s="1" customFormat="1" ht="3.75" customHeight="1" x14ac:dyDescent="0.25">
      <c r="A80" s="14"/>
      <c r="B80" s="121"/>
      <c r="C80" s="123"/>
      <c r="D80" s="121"/>
      <c r="E80" s="121"/>
      <c r="F80" s="121"/>
      <c r="G80" s="121"/>
      <c r="H80" s="121"/>
      <c r="I80" s="121"/>
      <c r="J80" s="123"/>
      <c r="K80" s="102"/>
      <c r="L80" s="122"/>
      <c r="M80" s="89"/>
      <c r="N80" s="16"/>
      <c r="P80" s="17"/>
    </row>
    <row r="81" spans="1:23" s="1" customFormat="1" ht="27" customHeight="1" x14ac:dyDescent="0.25">
      <c r="A81" s="14"/>
      <c r="B81" s="121">
        <v>1501</v>
      </c>
      <c r="C81" s="123" t="s">
        <v>36</v>
      </c>
      <c r="D81" s="121">
        <v>21</v>
      </c>
      <c r="E81" s="121">
        <v>0</v>
      </c>
      <c r="F81" s="121">
        <v>1501022</v>
      </c>
      <c r="G81" s="121"/>
      <c r="H81" s="121"/>
      <c r="I81" s="121"/>
      <c r="J81" s="123"/>
      <c r="K81" s="102"/>
      <c r="L81" s="122" t="s">
        <v>59</v>
      </c>
      <c r="M81" s="89">
        <f>+M83</f>
        <v>1000000000</v>
      </c>
      <c r="N81" s="16"/>
      <c r="O81" s="101"/>
      <c r="P81" s="101"/>
      <c r="Q81" s="101"/>
      <c r="R81" s="101"/>
      <c r="S81" s="101"/>
    </row>
    <row r="82" spans="1:23" s="1" customFormat="1" ht="2.25" customHeight="1" x14ac:dyDescent="0.25">
      <c r="A82" s="14"/>
      <c r="B82" s="121"/>
      <c r="C82" s="123"/>
      <c r="D82" s="121"/>
      <c r="E82" s="121"/>
      <c r="F82" s="121"/>
      <c r="G82" s="121"/>
      <c r="H82" s="121"/>
      <c r="I82" s="121"/>
      <c r="J82" s="123"/>
      <c r="K82" s="102"/>
      <c r="L82" s="122"/>
      <c r="M82" s="89"/>
      <c r="N82" s="16"/>
    </row>
    <row r="83" spans="1:23" s="1" customFormat="1" ht="27" customHeight="1" x14ac:dyDescent="0.25">
      <c r="A83" s="14"/>
      <c r="B83" s="102">
        <v>1501</v>
      </c>
      <c r="C83" s="103" t="s">
        <v>36</v>
      </c>
      <c r="D83" s="102">
        <v>21</v>
      </c>
      <c r="E83" s="102">
        <v>0</v>
      </c>
      <c r="F83" s="102">
        <v>1501022</v>
      </c>
      <c r="G83" s="103" t="s">
        <v>40</v>
      </c>
      <c r="H83" s="121"/>
      <c r="I83" s="121"/>
      <c r="J83" s="123"/>
      <c r="K83" s="102"/>
      <c r="L83" s="232" t="s">
        <v>41</v>
      </c>
      <c r="M83" s="90">
        <f>+M84</f>
        <v>1000000000</v>
      </c>
      <c r="N83" s="16"/>
    </row>
    <row r="84" spans="1:23" s="2" customFormat="1" ht="23.25" customHeight="1" x14ac:dyDescent="0.2">
      <c r="A84" s="233"/>
      <c r="B84" s="102">
        <v>1501</v>
      </c>
      <c r="C84" s="103" t="s">
        <v>36</v>
      </c>
      <c r="D84" s="102">
        <v>21</v>
      </c>
      <c r="E84" s="102">
        <v>0</v>
      </c>
      <c r="F84" s="102">
        <v>1501022</v>
      </c>
      <c r="G84" s="103" t="s">
        <v>40</v>
      </c>
      <c r="H84" s="102">
        <v>11</v>
      </c>
      <c r="I84" s="102" t="s">
        <v>42</v>
      </c>
      <c r="J84" s="103" t="s">
        <v>43</v>
      </c>
      <c r="K84" s="102"/>
      <c r="L84" s="232" t="s">
        <v>121</v>
      </c>
      <c r="M84" s="90">
        <v>1000000000</v>
      </c>
      <c r="N84" s="3"/>
      <c r="O84" s="1"/>
    </row>
    <row r="85" spans="1:23" s="1" customFormat="1" ht="27" customHeight="1" x14ac:dyDescent="0.25">
      <c r="A85" s="14"/>
      <c r="B85" s="121">
        <v>1501</v>
      </c>
      <c r="C85" s="123" t="s">
        <v>36</v>
      </c>
      <c r="D85" s="121">
        <v>22</v>
      </c>
      <c r="E85" s="121"/>
      <c r="F85" s="121"/>
      <c r="G85" s="121"/>
      <c r="H85" s="121"/>
      <c r="I85" s="121"/>
      <c r="J85" s="123"/>
      <c r="K85" s="102"/>
      <c r="L85" s="122" t="s">
        <v>96</v>
      </c>
      <c r="M85" s="89">
        <f>+M86+M92</f>
        <v>20000000000</v>
      </c>
      <c r="N85" s="16"/>
      <c r="O85" s="32"/>
      <c r="P85" s="32"/>
      <c r="Q85" s="18"/>
      <c r="R85" s="104"/>
      <c r="S85" s="100"/>
    </row>
    <row r="86" spans="1:23" s="1" customFormat="1" ht="22.5" customHeight="1" x14ac:dyDescent="0.25">
      <c r="A86" s="14"/>
      <c r="B86" s="121">
        <v>1501</v>
      </c>
      <c r="C86" s="123" t="s">
        <v>36</v>
      </c>
      <c r="D86" s="121">
        <v>22</v>
      </c>
      <c r="E86" s="121">
        <v>0</v>
      </c>
      <c r="F86" s="121">
        <v>1501034</v>
      </c>
      <c r="G86" s="121"/>
      <c r="H86" s="121"/>
      <c r="I86" s="121"/>
      <c r="J86" s="123"/>
      <c r="K86" s="102"/>
      <c r="L86" s="122" t="s">
        <v>97</v>
      </c>
      <c r="M86" s="89">
        <f>+M87</f>
        <v>15200000000</v>
      </c>
      <c r="N86" s="16"/>
      <c r="O86" s="20"/>
      <c r="Q86" s="20"/>
      <c r="R86" s="20"/>
      <c r="S86" s="20"/>
      <c r="T86" s="20"/>
    </row>
    <row r="87" spans="1:23" s="1" customFormat="1" ht="27.75" customHeight="1" x14ac:dyDescent="0.25">
      <c r="A87" s="14"/>
      <c r="B87" s="102">
        <v>1501</v>
      </c>
      <c r="C87" s="103" t="s">
        <v>36</v>
      </c>
      <c r="D87" s="102">
        <v>22</v>
      </c>
      <c r="E87" s="102">
        <v>0</v>
      </c>
      <c r="F87" s="102">
        <v>1501034</v>
      </c>
      <c r="G87" s="103" t="s">
        <v>40</v>
      </c>
      <c r="H87" s="121"/>
      <c r="I87" s="121"/>
      <c r="J87" s="123"/>
      <c r="K87" s="102"/>
      <c r="L87" s="199" t="s">
        <v>41</v>
      </c>
      <c r="M87" s="90">
        <f>+M88</f>
        <v>15200000000</v>
      </c>
      <c r="N87" s="16"/>
    </row>
    <row r="88" spans="1:23" s="1" customFormat="1" ht="27.75" customHeight="1" x14ac:dyDescent="0.2">
      <c r="A88" s="207"/>
      <c r="B88" s="102">
        <v>1501</v>
      </c>
      <c r="C88" s="103" t="s">
        <v>36</v>
      </c>
      <c r="D88" s="102">
        <v>22</v>
      </c>
      <c r="E88" s="102">
        <v>0</v>
      </c>
      <c r="F88" s="102">
        <v>1501034</v>
      </c>
      <c r="G88" s="103" t="s">
        <v>40</v>
      </c>
      <c r="H88" s="102">
        <v>11</v>
      </c>
      <c r="I88" s="102" t="s">
        <v>42</v>
      </c>
      <c r="J88" s="103" t="s">
        <v>43</v>
      </c>
      <c r="K88" s="102"/>
      <c r="L88" s="199" t="s">
        <v>44</v>
      </c>
      <c r="M88" s="90">
        <v>15200000000</v>
      </c>
      <c r="N88" s="3"/>
      <c r="O88" s="20"/>
      <c r="P88" s="20"/>
      <c r="Q88" s="20"/>
      <c r="R88" s="20"/>
      <c r="S88" s="20"/>
    </row>
    <row r="89" spans="1:23" s="1" customFormat="1" ht="27" hidden="1" customHeight="1" x14ac:dyDescent="0.2">
      <c r="A89" s="207"/>
      <c r="B89" s="184">
        <v>1501</v>
      </c>
      <c r="C89" s="185" t="s">
        <v>36</v>
      </c>
      <c r="D89" s="184">
        <v>22</v>
      </c>
      <c r="E89" s="184">
        <v>0</v>
      </c>
      <c r="F89" s="184">
        <v>1501034</v>
      </c>
      <c r="G89" s="185" t="s">
        <v>40</v>
      </c>
      <c r="H89" s="184">
        <v>11</v>
      </c>
      <c r="I89" s="184" t="s">
        <v>42</v>
      </c>
      <c r="J89" s="185" t="s">
        <v>58</v>
      </c>
      <c r="K89" s="184"/>
      <c r="L89" s="186" t="s">
        <v>124</v>
      </c>
      <c r="M89" s="90">
        <f>15000000000+4000000000</f>
        <v>19000000000</v>
      </c>
      <c r="N89" s="3"/>
      <c r="O89" s="20"/>
      <c r="P89" s="20"/>
      <c r="Q89" s="20"/>
      <c r="R89" s="20"/>
      <c r="S89" s="20"/>
    </row>
    <row r="90" spans="1:23" s="1" customFormat="1" ht="27" hidden="1" customHeight="1" x14ac:dyDescent="0.2">
      <c r="A90" s="207"/>
      <c r="B90" s="102">
        <v>1501</v>
      </c>
      <c r="C90" s="103" t="s">
        <v>36</v>
      </c>
      <c r="D90" s="102">
        <v>22</v>
      </c>
      <c r="E90" s="102">
        <v>0</v>
      </c>
      <c r="F90" s="102">
        <v>1501034</v>
      </c>
      <c r="G90" s="103" t="s">
        <v>40</v>
      </c>
      <c r="H90" s="102">
        <v>11</v>
      </c>
      <c r="I90" s="102" t="s">
        <v>42</v>
      </c>
      <c r="J90" s="103" t="s">
        <v>99</v>
      </c>
      <c r="K90" s="102"/>
      <c r="L90" s="199" t="s">
        <v>129</v>
      </c>
      <c r="M90" s="90">
        <v>4500000000</v>
      </c>
      <c r="N90" s="3"/>
      <c r="O90" s="20"/>
      <c r="P90" s="20"/>
      <c r="Q90" s="20"/>
      <c r="R90" s="20"/>
      <c r="S90" s="20"/>
    </row>
    <row r="91" spans="1:23" s="1" customFormat="1" ht="5.25" customHeight="1" x14ac:dyDescent="0.2">
      <c r="A91" s="207"/>
      <c r="B91" s="102"/>
      <c r="C91" s="103"/>
      <c r="D91" s="102"/>
      <c r="E91" s="102"/>
      <c r="F91" s="102"/>
      <c r="G91" s="103"/>
      <c r="H91" s="102"/>
      <c r="I91" s="102"/>
      <c r="J91" s="103"/>
      <c r="K91" s="102"/>
      <c r="L91" s="199"/>
      <c r="M91" s="90"/>
      <c r="N91" s="3"/>
      <c r="O91" s="20"/>
      <c r="P91" s="20"/>
      <c r="Q91" s="20"/>
      <c r="R91" s="20"/>
      <c r="S91" s="20"/>
    </row>
    <row r="92" spans="1:23" s="1" customFormat="1" ht="21" customHeight="1" x14ac:dyDescent="0.25">
      <c r="A92" s="14"/>
      <c r="B92" s="121">
        <v>1501</v>
      </c>
      <c r="C92" s="123" t="s">
        <v>36</v>
      </c>
      <c r="D92" s="121">
        <v>22</v>
      </c>
      <c r="E92" s="121">
        <v>0</v>
      </c>
      <c r="F92" s="121">
        <v>1501037</v>
      </c>
      <c r="G92" s="121"/>
      <c r="H92" s="121"/>
      <c r="I92" s="121"/>
      <c r="J92" s="123"/>
      <c r="K92" s="102"/>
      <c r="L92" s="122" t="s">
        <v>98</v>
      </c>
      <c r="M92" s="89">
        <f>+M93</f>
        <v>4800000000</v>
      </c>
      <c r="N92" s="16"/>
      <c r="O92" s="20"/>
      <c r="P92" s="20"/>
      <c r="Q92" s="20"/>
      <c r="R92" s="20"/>
      <c r="S92" s="20"/>
      <c r="T92" s="20"/>
      <c r="U92" s="20"/>
      <c r="V92" s="20"/>
      <c r="W92" s="20"/>
    </row>
    <row r="93" spans="1:23" s="1" customFormat="1" ht="21.75" customHeight="1" x14ac:dyDescent="0.25">
      <c r="A93" s="14"/>
      <c r="B93" s="102">
        <v>1501</v>
      </c>
      <c r="C93" s="103" t="s">
        <v>36</v>
      </c>
      <c r="D93" s="102">
        <v>22</v>
      </c>
      <c r="E93" s="102">
        <v>0</v>
      </c>
      <c r="F93" s="102">
        <v>1501037</v>
      </c>
      <c r="G93" s="103" t="s">
        <v>40</v>
      </c>
      <c r="H93" s="121"/>
      <c r="I93" s="121"/>
      <c r="J93" s="123"/>
      <c r="K93" s="102"/>
      <c r="L93" s="199" t="s">
        <v>41</v>
      </c>
      <c r="M93" s="90">
        <f>+M94</f>
        <v>4800000000</v>
      </c>
      <c r="N93" s="16"/>
      <c r="O93" s="20"/>
      <c r="P93" s="20"/>
      <c r="Q93" s="20"/>
      <c r="R93" s="20"/>
      <c r="S93" s="20"/>
      <c r="T93" s="20"/>
      <c r="U93" s="20"/>
      <c r="V93" s="20"/>
      <c r="W93" s="20"/>
    </row>
    <row r="94" spans="1:23" s="1" customFormat="1" ht="25.5" customHeight="1" x14ac:dyDescent="0.2">
      <c r="A94" s="207"/>
      <c r="B94" s="102">
        <v>1501</v>
      </c>
      <c r="C94" s="103" t="s">
        <v>36</v>
      </c>
      <c r="D94" s="102">
        <v>22</v>
      </c>
      <c r="E94" s="102">
        <v>0</v>
      </c>
      <c r="F94" s="102">
        <v>1501037</v>
      </c>
      <c r="G94" s="103" t="s">
        <v>40</v>
      </c>
      <c r="H94" s="102">
        <v>11</v>
      </c>
      <c r="I94" s="102" t="s">
        <v>42</v>
      </c>
      <c r="J94" s="103" t="s">
        <v>43</v>
      </c>
      <c r="K94" s="102"/>
      <c r="L94" s="199" t="s">
        <v>121</v>
      </c>
      <c r="M94" s="90">
        <v>4800000000</v>
      </c>
      <c r="N94" s="3"/>
      <c r="O94" s="20"/>
      <c r="P94" s="20"/>
      <c r="Q94" s="20"/>
      <c r="R94" s="20"/>
      <c r="S94" s="20"/>
      <c r="T94" s="20"/>
      <c r="U94" s="20"/>
      <c r="V94" s="20"/>
      <c r="W94" s="20"/>
    </row>
    <row r="95" spans="1:23" s="1" customFormat="1" ht="4.5" customHeight="1" x14ac:dyDescent="0.2">
      <c r="A95" s="207"/>
      <c r="B95" s="102"/>
      <c r="C95" s="103"/>
      <c r="D95" s="102"/>
      <c r="E95" s="102"/>
      <c r="F95" s="102"/>
      <c r="G95" s="103"/>
      <c r="H95" s="102"/>
      <c r="I95" s="102"/>
      <c r="J95" s="103"/>
      <c r="K95" s="102"/>
      <c r="L95" s="199"/>
      <c r="M95" s="20"/>
      <c r="N95" s="3"/>
      <c r="O95" s="20"/>
      <c r="P95" s="20"/>
      <c r="Q95" s="20"/>
      <c r="R95" s="20"/>
      <c r="S95" s="20"/>
      <c r="T95" s="20"/>
      <c r="U95" s="20"/>
      <c r="V95" s="20"/>
      <c r="W95" s="20"/>
    </row>
    <row r="96" spans="1:23" s="2" customFormat="1" ht="36" hidden="1" customHeight="1" x14ac:dyDescent="0.2">
      <c r="A96" s="23"/>
      <c r="B96" s="121">
        <v>1501</v>
      </c>
      <c r="C96" s="123" t="s">
        <v>36</v>
      </c>
      <c r="D96" s="121">
        <v>20</v>
      </c>
      <c r="E96" s="121"/>
      <c r="F96" s="204"/>
      <c r="G96" s="204"/>
      <c r="H96" s="204"/>
      <c r="I96" s="204"/>
      <c r="J96" s="204"/>
      <c r="K96" s="204"/>
      <c r="L96" s="122" t="s">
        <v>53</v>
      </c>
      <c r="M96" s="89">
        <f>+M98</f>
        <v>15000000000</v>
      </c>
      <c r="N96" s="24"/>
      <c r="O96" s="1"/>
    </row>
    <row r="97" spans="1:20" s="2" customFormat="1" ht="0.75" hidden="1" customHeight="1" x14ac:dyDescent="0.2">
      <c r="A97" s="23"/>
      <c r="B97" s="121"/>
      <c r="C97" s="123"/>
      <c r="D97" s="121"/>
      <c r="E97" s="121"/>
      <c r="F97" s="204"/>
      <c r="G97" s="204"/>
      <c r="H97" s="204"/>
      <c r="I97" s="204"/>
      <c r="J97" s="204"/>
      <c r="K97" s="204"/>
      <c r="L97" s="122"/>
      <c r="M97" s="89"/>
      <c r="N97" s="24"/>
      <c r="O97" s="1"/>
    </row>
    <row r="98" spans="1:20" s="2" customFormat="1" ht="39" hidden="1" customHeight="1" x14ac:dyDescent="0.2">
      <c r="A98" s="23"/>
      <c r="B98" s="121">
        <v>1501</v>
      </c>
      <c r="C98" s="123" t="s">
        <v>36</v>
      </c>
      <c r="D98" s="121">
        <v>20</v>
      </c>
      <c r="E98" s="121">
        <v>0</v>
      </c>
      <c r="F98" s="121" t="s">
        <v>94</v>
      </c>
      <c r="G98" s="204"/>
      <c r="H98" s="204"/>
      <c r="I98" s="204"/>
      <c r="J98" s="204"/>
      <c r="K98" s="204"/>
      <c r="L98" s="122" t="s">
        <v>54</v>
      </c>
      <c r="M98" s="90">
        <f>+M100</f>
        <v>15000000000</v>
      </c>
      <c r="N98" s="24"/>
      <c r="O98" s="20"/>
      <c r="P98" s="20"/>
      <c r="Q98" s="20"/>
      <c r="R98" s="20"/>
      <c r="S98" s="20"/>
      <c r="T98" s="20"/>
    </row>
    <row r="99" spans="1:20" s="2" customFormat="1" ht="0.75" hidden="1" customHeight="1" x14ac:dyDescent="0.2">
      <c r="A99" s="23"/>
      <c r="B99" s="121"/>
      <c r="C99" s="123"/>
      <c r="D99" s="121"/>
      <c r="E99" s="121"/>
      <c r="F99" s="121"/>
      <c r="G99" s="204"/>
      <c r="H99" s="204"/>
      <c r="I99" s="204"/>
      <c r="J99" s="204"/>
      <c r="K99" s="204"/>
      <c r="L99" s="122"/>
      <c r="M99" s="90"/>
      <c r="N99" s="24"/>
      <c r="O99" s="1"/>
    </row>
    <row r="100" spans="1:20" s="2" customFormat="1" ht="21.75" hidden="1" customHeight="1" x14ac:dyDescent="0.2">
      <c r="A100" s="23"/>
      <c r="B100" s="102">
        <v>1501</v>
      </c>
      <c r="C100" s="103" t="s">
        <v>36</v>
      </c>
      <c r="D100" s="102">
        <v>20</v>
      </c>
      <c r="E100" s="102">
        <v>0</v>
      </c>
      <c r="F100" s="102" t="s">
        <v>94</v>
      </c>
      <c r="G100" s="103" t="s">
        <v>40</v>
      </c>
      <c r="H100" s="204"/>
      <c r="I100" s="204"/>
      <c r="J100" s="204"/>
      <c r="K100" s="204"/>
      <c r="L100" s="199" t="s">
        <v>41</v>
      </c>
      <c r="M100" s="90">
        <f>+M101</f>
        <v>15000000000</v>
      </c>
      <c r="N100" s="24"/>
      <c r="O100" s="1"/>
    </row>
    <row r="101" spans="1:20" s="189" customFormat="1" ht="43.5" hidden="1" customHeight="1" thickBot="1" x14ac:dyDescent="0.25">
      <c r="A101" s="192"/>
      <c r="B101" s="193">
        <v>1501</v>
      </c>
      <c r="C101" s="194" t="s">
        <v>36</v>
      </c>
      <c r="D101" s="193">
        <v>20</v>
      </c>
      <c r="E101" s="193">
        <v>0</v>
      </c>
      <c r="F101" s="193" t="s">
        <v>94</v>
      </c>
      <c r="G101" s="194" t="s">
        <v>40</v>
      </c>
      <c r="H101" s="193">
        <v>11</v>
      </c>
      <c r="I101" s="193" t="s">
        <v>42</v>
      </c>
      <c r="J101" s="194" t="s">
        <v>60</v>
      </c>
      <c r="K101" s="193"/>
      <c r="L101" s="186" t="s">
        <v>125</v>
      </c>
      <c r="M101" s="139">
        <v>15000000000</v>
      </c>
      <c r="N101" s="195"/>
    </row>
    <row r="102" spans="1:20" s="1" customFormat="1" ht="51.75" hidden="1" customHeight="1" x14ac:dyDescent="0.25">
      <c r="A102" s="14"/>
      <c r="B102" s="121">
        <v>1501</v>
      </c>
      <c r="C102" s="123" t="s">
        <v>36</v>
      </c>
      <c r="D102" s="121">
        <v>21</v>
      </c>
      <c r="E102" s="121"/>
      <c r="F102" s="121"/>
      <c r="G102" s="121"/>
      <c r="H102" s="121"/>
      <c r="I102" s="121"/>
      <c r="J102" s="123"/>
      <c r="K102" s="102"/>
      <c r="L102" s="122" t="s">
        <v>103</v>
      </c>
      <c r="M102" s="89">
        <f>+M104</f>
        <v>45000000000</v>
      </c>
      <c r="N102" s="16"/>
      <c r="O102" s="32"/>
      <c r="P102" s="32"/>
      <c r="Q102" s="18"/>
      <c r="R102" s="18"/>
      <c r="S102" s="100"/>
    </row>
    <row r="103" spans="1:20" s="1" customFormat="1" ht="6" hidden="1" customHeight="1" x14ac:dyDescent="0.25">
      <c r="A103" s="14"/>
      <c r="B103" s="121"/>
      <c r="C103" s="123"/>
      <c r="D103" s="121"/>
      <c r="E103" s="121"/>
      <c r="F103" s="121"/>
      <c r="G103" s="121"/>
      <c r="H103" s="121"/>
      <c r="I103" s="121"/>
      <c r="J103" s="123"/>
      <c r="K103" s="102"/>
      <c r="L103" s="122"/>
      <c r="M103" s="89"/>
      <c r="N103" s="16"/>
      <c r="P103" s="17"/>
    </row>
    <row r="104" spans="1:20" s="1" customFormat="1" ht="27" hidden="1" customHeight="1" x14ac:dyDescent="0.25">
      <c r="A104" s="14"/>
      <c r="B104" s="121">
        <v>1501</v>
      </c>
      <c r="C104" s="123" t="s">
        <v>36</v>
      </c>
      <c r="D104" s="121">
        <v>21</v>
      </c>
      <c r="E104" s="121">
        <v>0</v>
      </c>
      <c r="F104" s="121">
        <v>1501022</v>
      </c>
      <c r="G104" s="121"/>
      <c r="H104" s="121"/>
      <c r="I104" s="121"/>
      <c r="J104" s="123"/>
      <c r="K104" s="102"/>
      <c r="L104" s="122" t="s">
        <v>59</v>
      </c>
      <c r="M104" s="89">
        <f>+M106</f>
        <v>45000000000</v>
      </c>
      <c r="N104" s="16"/>
      <c r="O104" s="101"/>
      <c r="P104" s="101"/>
      <c r="Q104" s="101"/>
      <c r="R104" s="101"/>
      <c r="S104" s="101"/>
    </row>
    <row r="105" spans="1:20" s="1" customFormat="1" ht="2.25" hidden="1" customHeight="1" x14ac:dyDescent="0.25">
      <c r="A105" s="14"/>
      <c r="B105" s="121"/>
      <c r="C105" s="123"/>
      <c r="D105" s="121"/>
      <c r="E105" s="121"/>
      <c r="F105" s="121"/>
      <c r="G105" s="121"/>
      <c r="H105" s="121"/>
      <c r="I105" s="121"/>
      <c r="J105" s="123"/>
      <c r="K105" s="102"/>
      <c r="L105" s="122"/>
      <c r="M105" s="89"/>
      <c r="N105" s="16"/>
    </row>
    <row r="106" spans="1:20" s="1" customFormat="1" ht="27" hidden="1" customHeight="1" x14ac:dyDescent="0.25">
      <c r="A106" s="14"/>
      <c r="B106" s="102">
        <v>1501</v>
      </c>
      <c r="C106" s="103" t="s">
        <v>36</v>
      </c>
      <c r="D106" s="102">
        <v>21</v>
      </c>
      <c r="E106" s="102">
        <v>0</v>
      </c>
      <c r="F106" s="102">
        <v>1501022</v>
      </c>
      <c r="G106" s="103" t="s">
        <v>40</v>
      </c>
      <c r="H106" s="121"/>
      <c r="I106" s="121"/>
      <c r="J106" s="123"/>
      <c r="K106" s="102"/>
      <c r="L106" s="199" t="s">
        <v>41</v>
      </c>
      <c r="M106" s="90">
        <f>M107+M108+M109+M111+M110</f>
        <v>45000000000</v>
      </c>
      <c r="N106" s="16"/>
    </row>
    <row r="107" spans="1:20" s="2" customFormat="1" ht="24" hidden="1" customHeight="1" x14ac:dyDescent="0.2">
      <c r="A107" s="207"/>
      <c r="B107" s="184">
        <v>1501</v>
      </c>
      <c r="C107" s="185" t="s">
        <v>36</v>
      </c>
      <c r="D107" s="184">
        <v>21</v>
      </c>
      <c r="E107" s="184">
        <v>0</v>
      </c>
      <c r="F107" s="184">
        <v>1501022</v>
      </c>
      <c r="G107" s="185" t="s">
        <v>40</v>
      </c>
      <c r="H107" s="184">
        <v>11</v>
      </c>
      <c r="I107" s="184" t="s">
        <v>42</v>
      </c>
      <c r="J107" s="185" t="s">
        <v>99</v>
      </c>
      <c r="K107" s="184"/>
      <c r="L107" s="186" t="s">
        <v>129</v>
      </c>
      <c r="M107" s="90">
        <v>2140000000</v>
      </c>
      <c r="N107" s="3"/>
      <c r="O107" s="1"/>
    </row>
    <row r="108" spans="1:20" s="2" customFormat="1" ht="23.25" hidden="1" customHeight="1" x14ac:dyDescent="0.2">
      <c r="A108" s="207"/>
      <c r="B108" s="102">
        <v>1501</v>
      </c>
      <c r="C108" s="103" t="s">
        <v>36</v>
      </c>
      <c r="D108" s="102">
        <v>21</v>
      </c>
      <c r="E108" s="102">
        <v>0</v>
      </c>
      <c r="F108" s="102">
        <v>1501022</v>
      </c>
      <c r="G108" s="103" t="s">
        <v>40</v>
      </c>
      <c r="H108" s="102">
        <v>11</v>
      </c>
      <c r="I108" s="102" t="s">
        <v>42</v>
      </c>
      <c r="J108" s="103" t="s">
        <v>133</v>
      </c>
      <c r="K108" s="102"/>
      <c r="L108" s="199" t="s">
        <v>132</v>
      </c>
      <c r="M108" s="90">
        <v>30000000000</v>
      </c>
      <c r="N108" s="3"/>
      <c r="O108" s="1"/>
    </row>
    <row r="109" spans="1:20" s="190" customFormat="1" ht="23.25" hidden="1" customHeight="1" x14ac:dyDescent="0.2">
      <c r="A109" s="187"/>
      <c r="B109" s="184">
        <v>1501</v>
      </c>
      <c r="C109" s="185" t="s">
        <v>36</v>
      </c>
      <c r="D109" s="184">
        <v>21</v>
      </c>
      <c r="E109" s="184">
        <v>0</v>
      </c>
      <c r="F109" s="184">
        <v>1501022</v>
      </c>
      <c r="G109" s="185" t="s">
        <v>40</v>
      </c>
      <c r="H109" s="184">
        <v>11</v>
      </c>
      <c r="I109" s="184" t="s">
        <v>42</v>
      </c>
      <c r="J109" s="185" t="s">
        <v>104</v>
      </c>
      <c r="K109" s="184"/>
      <c r="L109" s="186" t="s">
        <v>128</v>
      </c>
      <c r="M109" s="90">
        <f>5675500000+1976500000+500000000</f>
        <v>8152000000</v>
      </c>
      <c r="N109" s="188"/>
      <c r="O109" s="189"/>
    </row>
    <row r="110" spans="1:20" s="2" customFormat="1" ht="23.25" hidden="1" customHeight="1" x14ac:dyDescent="0.2">
      <c r="A110" s="187"/>
      <c r="B110" s="184">
        <v>1501</v>
      </c>
      <c r="C110" s="185" t="s">
        <v>36</v>
      </c>
      <c r="D110" s="184">
        <v>21</v>
      </c>
      <c r="E110" s="184">
        <v>0</v>
      </c>
      <c r="F110" s="184">
        <v>1501022</v>
      </c>
      <c r="G110" s="185" t="s">
        <v>40</v>
      </c>
      <c r="H110" s="184">
        <v>11</v>
      </c>
      <c r="I110" s="184" t="s">
        <v>42</v>
      </c>
      <c r="J110" s="185" t="s">
        <v>130</v>
      </c>
      <c r="K110" s="184"/>
      <c r="L110" s="186" t="s">
        <v>131</v>
      </c>
      <c r="M110" s="90">
        <v>2910000000</v>
      </c>
      <c r="N110" s="3"/>
      <c r="O110" s="1"/>
    </row>
    <row r="111" spans="1:20" s="190" customFormat="1" ht="23.25" hidden="1" customHeight="1" x14ac:dyDescent="0.2">
      <c r="A111" s="187"/>
      <c r="B111" s="184">
        <v>1501</v>
      </c>
      <c r="C111" s="185" t="s">
        <v>36</v>
      </c>
      <c r="D111" s="184">
        <v>21</v>
      </c>
      <c r="E111" s="184">
        <v>0</v>
      </c>
      <c r="F111" s="184">
        <v>1501022</v>
      </c>
      <c r="G111" s="185" t="s">
        <v>40</v>
      </c>
      <c r="H111" s="184">
        <v>11</v>
      </c>
      <c r="I111" s="184" t="s">
        <v>42</v>
      </c>
      <c r="J111" s="185" t="s">
        <v>134</v>
      </c>
      <c r="K111" s="184"/>
      <c r="L111" s="186" t="s">
        <v>135</v>
      </c>
      <c r="M111" s="90">
        <v>1798000000</v>
      </c>
      <c r="N111" s="188"/>
      <c r="O111" s="189"/>
    </row>
    <row r="112" spans="1:20" s="2" customFormat="1" ht="7.5" hidden="1" customHeight="1" x14ac:dyDescent="0.2">
      <c r="A112" s="207"/>
      <c r="B112" s="121"/>
      <c r="C112" s="102"/>
      <c r="D112" s="121"/>
      <c r="E112" s="121"/>
      <c r="F112" s="121"/>
      <c r="G112" s="123"/>
      <c r="H112" s="102"/>
      <c r="I112" s="102"/>
      <c r="J112" s="103"/>
      <c r="K112" s="102"/>
      <c r="L112" s="199"/>
      <c r="M112" s="90"/>
      <c r="N112" s="3"/>
      <c r="O112" s="1"/>
    </row>
    <row r="113" spans="1:22" s="1" customFormat="1" ht="36.6" hidden="1" customHeight="1" x14ac:dyDescent="0.25">
      <c r="A113" s="14"/>
      <c r="B113" s="121">
        <v>1599</v>
      </c>
      <c r="C113" s="121"/>
      <c r="D113" s="121"/>
      <c r="E113" s="121"/>
      <c r="F113" s="121"/>
      <c r="G113" s="123"/>
      <c r="H113" s="102"/>
      <c r="I113" s="102"/>
      <c r="J113" s="102"/>
      <c r="K113" s="102"/>
      <c r="L113" s="122" t="s">
        <v>61</v>
      </c>
      <c r="M113" s="89">
        <f>SUM(M114)</f>
        <v>2500000000</v>
      </c>
      <c r="N113" s="16"/>
    </row>
    <row r="114" spans="1:22" s="1" customFormat="1" ht="30" hidden="1" customHeight="1" x14ac:dyDescent="0.25">
      <c r="A114" s="14"/>
      <c r="B114" s="121">
        <v>1599</v>
      </c>
      <c r="C114" s="123" t="s">
        <v>36</v>
      </c>
      <c r="D114" s="102"/>
      <c r="E114" s="102"/>
      <c r="F114" s="102"/>
      <c r="G114" s="123"/>
      <c r="H114" s="102"/>
      <c r="I114" s="102"/>
      <c r="J114" s="102"/>
      <c r="K114" s="102"/>
      <c r="L114" s="122" t="s">
        <v>37</v>
      </c>
      <c r="M114" s="89">
        <f>SUM(M115)</f>
        <v>2500000000</v>
      </c>
      <c r="N114" s="16"/>
    </row>
    <row r="115" spans="1:22" s="2" customFormat="1" ht="37.5" hidden="1" customHeight="1" x14ac:dyDescent="0.25">
      <c r="A115" s="4"/>
      <c r="B115" s="121">
        <v>1599</v>
      </c>
      <c r="C115" s="123" t="s">
        <v>36</v>
      </c>
      <c r="D115" s="121">
        <v>1</v>
      </c>
      <c r="E115" s="121">
        <v>0</v>
      </c>
      <c r="F115" s="121"/>
      <c r="G115" s="123"/>
      <c r="H115" s="109"/>
      <c r="I115" s="109"/>
      <c r="J115" s="109"/>
      <c r="K115" s="200"/>
      <c r="L115" s="122" t="s">
        <v>105</v>
      </c>
      <c r="M115" s="89">
        <f>+M116</f>
        <v>2500000000</v>
      </c>
      <c r="N115" s="5"/>
      <c r="O115" s="1"/>
    </row>
    <row r="116" spans="1:22" s="13" customFormat="1" ht="31.5" hidden="1" customHeight="1" x14ac:dyDescent="0.25">
      <c r="A116" s="4"/>
      <c r="B116" s="121">
        <v>1599</v>
      </c>
      <c r="C116" s="123" t="s">
        <v>36</v>
      </c>
      <c r="D116" s="121">
        <v>1</v>
      </c>
      <c r="E116" s="121">
        <v>0</v>
      </c>
      <c r="F116" s="121">
        <v>1599069</v>
      </c>
      <c r="G116" s="123"/>
      <c r="H116" s="109"/>
      <c r="I116" s="109"/>
      <c r="J116" s="109"/>
      <c r="K116" s="200"/>
      <c r="L116" s="122" t="s">
        <v>106</v>
      </c>
      <c r="M116" s="89">
        <f>+M117</f>
        <v>2500000000</v>
      </c>
      <c r="N116" s="5"/>
      <c r="O116" s="32"/>
    </row>
    <row r="117" spans="1:22" s="2" customFormat="1" ht="31.5" hidden="1" customHeight="1" x14ac:dyDescent="0.25">
      <c r="A117" s="4"/>
      <c r="B117" s="102">
        <v>1599</v>
      </c>
      <c r="C117" s="103" t="s">
        <v>36</v>
      </c>
      <c r="D117" s="102">
        <v>1</v>
      </c>
      <c r="E117" s="102">
        <v>0</v>
      </c>
      <c r="F117" s="102">
        <v>1599069</v>
      </c>
      <c r="G117" s="103" t="s">
        <v>40</v>
      </c>
      <c r="H117" s="109"/>
      <c r="I117" s="109"/>
      <c r="J117" s="109"/>
      <c r="K117" s="200"/>
      <c r="L117" s="199" t="s">
        <v>41</v>
      </c>
      <c r="M117" s="90">
        <f>+M118</f>
        <v>2500000000</v>
      </c>
      <c r="N117" s="5"/>
      <c r="O117" s="1"/>
      <c r="P117" s="150"/>
      <c r="Q117" s="151"/>
    </row>
    <row r="118" spans="1:22" s="190" customFormat="1" ht="18.600000000000001" hidden="1" customHeight="1" x14ac:dyDescent="0.2">
      <c r="A118" s="187"/>
      <c r="B118" s="184">
        <v>1599</v>
      </c>
      <c r="C118" s="185" t="s">
        <v>36</v>
      </c>
      <c r="D118" s="184">
        <v>1</v>
      </c>
      <c r="E118" s="184">
        <v>0</v>
      </c>
      <c r="F118" s="184">
        <v>1599069</v>
      </c>
      <c r="G118" s="185" t="s">
        <v>40</v>
      </c>
      <c r="H118" s="184">
        <v>11</v>
      </c>
      <c r="I118" s="184" t="s">
        <v>42</v>
      </c>
      <c r="J118" s="185" t="s">
        <v>104</v>
      </c>
      <c r="K118" s="184"/>
      <c r="L118" s="186" t="s">
        <v>128</v>
      </c>
      <c r="M118" s="90">
        <v>2500000000</v>
      </c>
      <c r="N118" s="188"/>
      <c r="O118" s="189"/>
    </row>
    <row r="119" spans="1:22" s="1" customFormat="1" ht="53.25" hidden="1" customHeight="1" x14ac:dyDescent="0.25">
      <c r="A119" s="14"/>
      <c r="B119" s="121">
        <v>1501</v>
      </c>
      <c r="C119" s="123" t="s">
        <v>36</v>
      </c>
      <c r="D119" s="121">
        <v>23</v>
      </c>
      <c r="E119" s="121">
        <v>0</v>
      </c>
      <c r="F119" s="121"/>
      <c r="G119" s="121"/>
      <c r="H119" s="121"/>
      <c r="I119" s="121"/>
      <c r="J119" s="123"/>
      <c r="K119" s="102"/>
      <c r="L119" s="122" t="s">
        <v>62</v>
      </c>
      <c r="M119" s="89">
        <f>+M120+M123</f>
        <v>12836000000</v>
      </c>
      <c r="N119" s="16"/>
      <c r="O119" s="88"/>
      <c r="P119" s="88"/>
      <c r="Q119" s="88"/>
      <c r="R119" s="88"/>
      <c r="S119" s="88"/>
      <c r="T119" s="88"/>
      <c r="U119" s="88"/>
      <c r="V119" s="88"/>
    </row>
    <row r="120" spans="1:22" s="1" customFormat="1" ht="37.5" hidden="1" customHeight="1" x14ac:dyDescent="0.25">
      <c r="A120" s="14"/>
      <c r="B120" s="121">
        <v>1501</v>
      </c>
      <c r="C120" s="123" t="s">
        <v>36</v>
      </c>
      <c r="D120" s="121">
        <v>23</v>
      </c>
      <c r="E120" s="121">
        <v>0</v>
      </c>
      <c r="F120" s="121">
        <v>1501022</v>
      </c>
      <c r="G120" s="121"/>
      <c r="H120" s="121"/>
      <c r="I120" s="121"/>
      <c r="J120" s="123"/>
      <c r="K120" s="102"/>
      <c r="L120" s="122" t="s">
        <v>59</v>
      </c>
      <c r="M120" s="89">
        <f>+M121</f>
        <v>4000000000</v>
      </c>
      <c r="N120" s="16"/>
      <c r="O120" s="88"/>
      <c r="P120" s="88"/>
      <c r="Q120" s="88"/>
      <c r="R120" s="88"/>
      <c r="S120" s="88"/>
      <c r="T120" s="88"/>
      <c r="U120" s="88"/>
      <c r="V120" s="88"/>
    </row>
    <row r="121" spans="1:22" s="1" customFormat="1" ht="27.75" hidden="1" customHeight="1" x14ac:dyDescent="0.25">
      <c r="A121" s="14"/>
      <c r="B121" s="102">
        <v>1501</v>
      </c>
      <c r="C121" s="103" t="s">
        <v>36</v>
      </c>
      <c r="D121" s="102">
        <v>23</v>
      </c>
      <c r="E121" s="102">
        <v>0</v>
      </c>
      <c r="F121" s="102">
        <v>1501022</v>
      </c>
      <c r="G121" s="103" t="s">
        <v>40</v>
      </c>
      <c r="H121" s="102"/>
      <c r="I121" s="121"/>
      <c r="J121" s="123"/>
      <c r="K121" s="102"/>
      <c r="L121" s="199" t="s">
        <v>41</v>
      </c>
      <c r="M121" s="90">
        <f>+M122</f>
        <v>4000000000</v>
      </c>
      <c r="N121" s="16"/>
      <c r="O121" s="88"/>
      <c r="P121" s="88"/>
      <c r="Q121" s="88"/>
      <c r="R121" s="88"/>
      <c r="S121" s="88"/>
      <c r="T121" s="88"/>
      <c r="U121" s="88"/>
      <c r="V121" s="88"/>
    </row>
    <row r="122" spans="1:22" s="189" customFormat="1" ht="26.25" hidden="1" customHeight="1" x14ac:dyDescent="0.25">
      <c r="A122" s="196"/>
      <c r="B122" s="184">
        <v>1501</v>
      </c>
      <c r="C122" s="185" t="s">
        <v>36</v>
      </c>
      <c r="D122" s="184">
        <v>23</v>
      </c>
      <c r="E122" s="184">
        <v>0</v>
      </c>
      <c r="F122" s="184">
        <v>1501022</v>
      </c>
      <c r="G122" s="185" t="s">
        <v>40</v>
      </c>
      <c r="H122" s="184">
        <v>11</v>
      </c>
      <c r="I122" s="184" t="s">
        <v>42</v>
      </c>
      <c r="J122" s="185" t="s">
        <v>63</v>
      </c>
      <c r="K122" s="184"/>
      <c r="L122" s="186" t="s">
        <v>136</v>
      </c>
      <c r="M122" s="90">
        <v>4000000000</v>
      </c>
      <c r="N122" s="197"/>
      <c r="O122" s="198"/>
      <c r="P122" s="198"/>
      <c r="Q122" s="198"/>
      <c r="R122" s="198"/>
      <c r="S122" s="198"/>
      <c r="T122" s="198"/>
      <c r="U122" s="198"/>
      <c r="V122" s="198"/>
    </row>
    <row r="123" spans="1:22" s="1" customFormat="1" ht="34.5" hidden="1" customHeight="1" x14ac:dyDescent="0.25">
      <c r="A123" s="14"/>
      <c r="B123" s="121">
        <v>1501</v>
      </c>
      <c r="C123" s="123" t="s">
        <v>36</v>
      </c>
      <c r="D123" s="121">
        <v>23</v>
      </c>
      <c r="E123" s="121">
        <v>0</v>
      </c>
      <c r="F123" s="121">
        <v>1501031</v>
      </c>
      <c r="G123" s="123"/>
      <c r="H123" s="121"/>
      <c r="I123" s="121"/>
      <c r="J123" s="123"/>
      <c r="K123" s="102"/>
      <c r="L123" s="122" t="s">
        <v>65</v>
      </c>
      <c r="M123" s="89">
        <f>+M124</f>
        <v>8836000000</v>
      </c>
      <c r="N123" s="16"/>
      <c r="O123" s="88"/>
      <c r="P123" s="88"/>
      <c r="Q123" s="88"/>
      <c r="R123" s="88"/>
      <c r="S123" s="88"/>
      <c r="T123" s="88"/>
      <c r="U123" s="88"/>
      <c r="V123" s="88"/>
    </row>
    <row r="124" spans="1:22" s="1" customFormat="1" ht="27.75" hidden="1" customHeight="1" x14ac:dyDescent="0.25">
      <c r="A124" s="14"/>
      <c r="B124" s="102">
        <v>1501</v>
      </c>
      <c r="C124" s="103" t="s">
        <v>36</v>
      </c>
      <c r="D124" s="102">
        <v>23</v>
      </c>
      <c r="E124" s="102">
        <v>0</v>
      </c>
      <c r="F124" s="102">
        <v>1501031</v>
      </c>
      <c r="G124" s="103" t="s">
        <v>40</v>
      </c>
      <c r="H124" s="121"/>
      <c r="I124" s="121"/>
      <c r="J124" s="123"/>
      <c r="K124" s="102"/>
      <c r="L124" s="199" t="s">
        <v>41</v>
      </c>
      <c r="M124" s="90">
        <f>+M125</f>
        <v>8836000000</v>
      </c>
      <c r="N124" s="16"/>
      <c r="O124" s="88"/>
      <c r="P124" s="88"/>
      <c r="Q124" s="88"/>
      <c r="R124" s="88"/>
      <c r="S124" s="88"/>
      <c r="T124" s="88"/>
      <c r="U124" s="88"/>
      <c r="V124" s="88"/>
    </row>
    <row r="125" spans="1:22" s="189" customFormat="1" ht="27" hidden="1" customHeight="1" x14ac:dyDescent="0.25">
      <c r="A125" s="196"/>
      <c r="B125" s="184">
        <v>1501</v>
      </c>
      <c r="C125" s="185" t="s">
        <v>36</v>
      </c>
      <c r="D125" s="184">
        <v>23</v>
      </c>
      <c r="E125" s="184">
        <v>0</v>
      </c>
      <c r="F125" s="184">
        <v>1501031</v>
      </c>
      <c r="G125" s="185" t="s">
        <v>40</v>
      </c>
      <c r="H125" s="184">
        <v>11</v>
      </c>
      <c r="I125" s="184" t="s">
        <v>42</v>
      </c>
      <c r="J125" s="185" t="s">
        <v>63</v>
      </c>
      <c r="K125" s="184"/>
      <c r="L125" s="186" t="s">
        <v>136</v>
      </c>
      <c r="M125" s="90">
        <v>8836000000</v>
      </c>
      <c r="N125" s="197"/>
      <c r="O125" s="198"/>
      <c r="P125" s="198"/>
      <c r="Q125" s="198"/>
      <c r="R125" s="198"/>
      <c r="S125" s="198"/>
      <c r="T125" s="198"/>
      <c r="U125" s="198"/>
      <c r="V125" s="198"/>
    </row>
    <row r="126" spans="1:22" s="1" customFormat="1" ht="37.5" hidden="1" customHeight="1" x14ac:dyDescent="0.25">
      <c r="A126" s="14"/>
      <c r="B126" s="121">
        <v>1505</v>
      </c>
      <c r="C126" s="123" t="s">
        <v>36</v>
      </c>
      <c r="D126" s="121">
        <v>5</v>
      </c>
      <c r="E126" s="121">
        <v>0</v>
      </c>
      <c r="F126" s="121"/>
      <c r="G126" s="121"/>
      <c r="H126" s="121"/>
      <c r="I126" s="121"/>
      <c r="J126" s="123"/>
      <c r="K126" s="102"/>
      <c r="L126" s="122" t="s">
        <v>142</v>
      </c>
      <c r="M126" s="89">
        <f>+M127</f>
        <v>8000000000</v>
      </c>
      <c r="N126" s="16"/>
      <c r="O126" s="88"/>
      <c r="P126" s="88"/>
      <c r="Q126" s="88"/>
      <c r="R126" s="88"/>
      <c r="S126" s="88"/>
      <c r="T126" s="88"/>
      <c r="U126" s="88"/>
      <c r="V126" s="88"/>
    </row>
    <row r="127" spans="1:22" s="1" customFormat="1" ht="37.5" hidden="1" customHeight="1" x14ac:dyDescent="0.25">
      <c r="A127" s="14"/>
      <c r="B127" s="121">
        <v>1505</v>
      </c>
      <c r="C127" s="123" t="s">
        <v>36</v>
      </c>
      <c r="D127" s="121">
        <v>5</v>
      </c>
      <c r="E127" s="121">
        <v>0</v>
      </c>
      <c r="F127" s="121">
        <v>1505009</v>
      </c>
      <c r="G127" s="121"/>
      <c r="H127" s="121"/>
      <c r="I127" s="121"/>
      <c r="J127" s="123"/>
      <c r="K127" s="102"/>
      <c r="L127" s="122" t="s">
        <v>143</v>
      </c>
      <c r="M127" s="89">
        <f>+M128</f>
        <v>8000000000</v>
      </c>
      <c r="N127" s="16"/>
      <c r="O127" s="88"/>
      <c r="P127" s="88"/>
      <c r="Q127" s="88"/>
      <c r="R127" s="88"/>
      <c r="S127" s="88"/>
      <c r="T127" s="88"/>
      <c r="U127" s="88"/>
      <c r="V127" s="88"/>
    </row>
    <row r="128" spans="1:22" s="1" customFormat="1" ht="27.75" hidden="1" customHeight="1" x14ac:dyDescent="0.25">
      <c r="A128" s="14"/>
      <c r="B128" s="102">
        <v>1505</v>
      </c>
      <c r="C128" s="103" t="s">
        <v>36</v>
      </c>
      <c r="D128" s="102">
        <v>5</v>
      </c>
      <c r="E128" s="102">
        <v>0</v>
      </c>
      <c r="F128" s="102">
        <v>1505009</v>
      </c>
      <c r="G128" s="103" t="s">
        <v>40</v>
      </c>
      <c r="H128" s="102"/>
      <c r="I128" s="121"/>
      <c r="J128" s="123"/>
      <c r="K128" s="102"/>
      <c r="L128" s="199" t="s">
        <v>41</v>
      </c>
      <c r="M128" s="90">
        <f>+M129</f>
        <v>8000000000</v>
      </c>
      <c r="N128" s="16"/>
      <c r="O128" s="88"/>
      <c r="P128" s="88"/>
      <c r="Q128" s="88"/>
      <c r="R128" s="88"/>
      <c r="S128" s="88"/>
      <c r="T128" s="88"/>
      <c r="U128" s="88"/>
      <c r="V128" s="88"/>
    </row>
    <row r="129" spans="1:22" s="189" customFormat="1" ht="26.25" hidden="1" customHeight="1" x14ac:dyDescent="0.25">
      <c r="A129" s="196"/>
      <c r="B129" s="184">
        <v>1505</v>
      </c>
      <c r="C129" s="185" t="s">
        <v>36</v>
      </c>
      <c r="D129" s="184">
        <v>5</v>
      </c>
      <c r="E129" s="184">
        <v>0</v>
      </c>
      <c r="F129" s="184">
        <v>1505009</v>
      </c>
      <c r="G129" s="185" t="s">
        <v>40</v>
      </c>
      <c r="H129" s="184">
        <v>11</v>
      </c>
      <c r="I129" s="184" t="s">
        <v>42</v>
      </c>
      <c r="J129" s="185" t="s">
        <v>63</v>
      </c>
      <c r="K129" s="184"/>
      <c r="L129" s="186" t="s">
        <v>136</v>
      </c>
      <c r="M129" s="90">
        <v>8000000000</v>
      </c>
      <c r="N129" s="197"/>
      <c r="O129" s="198"/>
      <c r="P129" s="198"/>
      <c r="Q129" s="198"/>
      <c r="R129" s="198"/>
      <c r="S129" s="198"/>
      <c r="T129" s="198"/>
      <c r="U129" s="198"/>
      <c r="V129" s="198"/>
    </row>
    <row r="130" spans="1:22" s="1" customFormat="1" ht="3.75" customHeight="1" x14ac:dyDescent="0.25">
      <c r="A130" s="14"/>
      <c r="B130" s="102"/>
      <c r="C130" s="103"/>
      <c r="D130" s="102"/>
      <c r="E130" s="102"/>
      <c r="F130" s="102"/>
      <c r="G130" s="103"/>
      <c r="H130" s="102"/>
      <c r="I130" s="102"/>
      <c r="J130" s="103"/>
      <c r="K130" s="102"/>
      <c r="L130" s="199"/>
      <c r="M130" s="90"/>
      <c r="N130" s="16"/>
      <c r="O130" s="88"/>
      <c r="P130" s="88"/>
      <c r="Q130" s="88"/>
      <c r="R130" s="88"/>
      <c r="S130" s="88"/>
      <c r="T130" s="88"/>
      <c r="U130" s="88"/>
      <c r="V130" s="88"/>
    </row>
    <row r="131" spans="1:22" s="1" customFormat="1" ht="25.5" customHeight="1" x14ac:dyDescent="0.2">
      <c r="A131" s="207"/>
      <c r="B131" s="261" t="s">
        <v>145</v>
      </c>
      <c r="C131" s="261"/>
      <c r="D131" s="261"/>
      <c r="E131" s="261"/>
      <c r="F131" s="261"/>
      <c r="G131" s="261"/>
      <c r="H131" s="261"/>
      <c r="I131" s="261"/>
      <c r="J131" s="261"/>
      <c r="K131" s="261"/>
      <c r="L131" s="261"/>
      <c r="M131" s="261"/>
      <c r="N131" s="3"/>
    </row>
    <row r="132" spans="1:22" s="1" customFormat="1" ht="0.75" customHeight="1" x14ac:dyDescent="0.2">
      <c r="A132" s="33"/>
      <c r="B132" s="203"/>
      <c r="C132" s="203"/>
      <c r="D132" s="203"/>
      <c r="E132" s="203"/>
      <c r="F132" s="203"/>
      <c r="G132" s="203"/>
      <c r="H132" s="203"/>
      <c r="I132" s="203"/>
      <c r="J132" s="203"/>
      <c r="K132" s="110"/>
      <c r="L132" s="203"/>
      <c r="M132" s="219"/>
      <c r="N132" s="3"/>
    </row>
    <row r="133" spans="1:22" s="2" customFormat="1" ht="15.75" x14ac:dyDescent="0.2">
      <c r="A133" s="28"/>
      <c r="B133" s="257" t="s">
        <v>20</v>
      </c>
      <c r="C133" s="257"/>
      <c r="D133" s="257"/>
      <c r="E133" s="257"/>
      <c r="F133" s="257"/>
      <c r="G133" s="257"/>
      <c r="H133" s="257"/>
      <c r="I133" s="257"/>
      <c r="J133" s="257"/>
      <c r="K133" s="257"/>
      <c r="L133" s="257"/>
      <c r="M133" s="257"/>
      <c r="N133" s="29"/>
      <c r="O133" s="1"/>
    </row>
    <row r="134" spans="1:22" s="2" customFormat="1" ht="15.75" x14ac:dyDescent="0.25">
      <c r="A134" s="30"/>
      <c r="B134" s="257" t="s">
        <v>22</v>
      </c>
      <c r="C134" s="257"/>
      <c r="D134" s="257"/>
      <c r="E134" s="257"/>
      <c r="F134" s="257"/>
      <c r="G134" s="257"/>
      <c r="H134" s="257"/>
      <c r="I134" s="257"/>
      <c r="J134" s="257"/>
      <c r="K134" s="257"/>
      <c r="L134" s="257"/>
      <c r="M134" s="257"/>
      <c r="N134" s="29"/>
      <c r="O134" s="1"/>
    </row>
    <row r="135" spans="1:22" s="2" customFormat="1" ht="15.75" x14ac:dyDescent="0.25">
      <c r="A135" s="30"/>
      <c r="B135" s="257" t="s">
        <v>23</v>
      </c>
      <c r="C135" s="257"/>
      <c r="D135" s="257"/>
      <c r="E135" s="257"/>
      <c r="F135" s="257"/>
      <c r="G135" s="257"/>
      <c r="H135" s="257"/>
      <c r="I135" s="257"/>
      <c r="J135" s="257"/>
      <c r="K135" s="257"/>
      <c r="L135" s="257"/>
      <c r="M135" s="257"/>
      <c r="N135" s="29"/>
      <c r="O135" s="1"/>
    </row>
    <row r="136" spans="1:22" s="2" customFormat="1" ht="0.75" customHeight="1" x14ac:dyDescent="0.25">
      <c r="A136" s="30"/>
      <c r="B136" s="200"/>
      <c r="C136" s="200"/>
      <c r="D136" s="200"/>
      <c r="E136" s="200"/>
      <c r="F136" s="200"/>
      <c r="G136" s="200"/>
      <c r="H136" s="200"/>
      <c r="I136" s="200"/>
      <c r="J136" s="200"/>
      <c r="K136" s="200"/>
      <c r="L136" s="200"/>
      <c r="M136" s="215"/>
      <c r="N136" s="29"/>
      <c r="O136" s="1"/>
    </row>
    <row r="137" spans="1:22" s="1" customFormat="1" ht="25.9" customHeight="1" x14ac:dyDescent="0.25">
      <c r="A137" s="207"/>
      <c r="B137" s="116" t="s">
        <v>24</v>
      </c>
      <c r="C137" s="116" t="s">
        <v>25</v>
      </c>
      <c r="D137" s="116" t="s">
        <v>26</v>
      </c>
      <c r="E137" s="116" t="s">
        <v>27</v>
      </c>
      <c r="F137" s="116" t="s">
        <v>57</v>
      </c>
      <c r="G137" s="116" t="s">
        <v>29</v>
      </c>
      <c r="H137" s="116" t="s">
        <v>30</v>
      </c>
      <c r="I137" s="116" t="s">
        <v>31</v>
      </c>
      <c r="J137" s="116" t="s">
        <v>32</v>
      </c>
      <c r="K137" s="117"/>
      <c r="L137" s="118" t="s">
        <v>33</v>
      </c>
      <c r="M137" s="116" t="s">
        <v>34</v>
      </c>
      <c r="N137" s="3"/>
    </row>
    <row r="138" spans="1:22" s="1" customFormat="1" ht="3.75" customHeight="1" x14ac:dyDescent="0.25">
      <c r="A138" s="207"/>
      <c r="B138" s="119"/>
      <c r="C138" s="119"/>
      <c r="D138" s="119"/>
      <c r="E138" s="119"/>
      <c r="F138" s="119"/>
      <c r="G138" s="119"/>
      <c r="H138" s="119"/>
      <c r="I138" s="119"/>
      <c r="J138" s="119"/>
      <c r="K138" s="120"/>
      <c r="L138" s="119"/>
      <c r="M138" s="215"/>
      <c r="N138" s="3"/>
    </row>
    <row r="139" spans="1:22" s="1" customFormat="1" ht="63.75" customHeight="1" x14ac:dyDescent="0.2">
      <c r="A139" s="207"/>
      <c r="B139" s="121">
        <v>1501</v>
      </c>
      <c r="C139" s="121"/>
      <c r="D139" s="121"/>
      <c r="E139" s="121"/>
      <c r="F139" s="121"/>
      <c r="G139" s="121"/>
      <c r="H139" s="102"/>
      <c r="I139" s="102"/>
      <c r="J139" s="102"/>
      <c r="K139" s="102"/>
      <c r="L139" s="122" t="s">
        <v>35</v>
      </c>
      <c r="M139" s="89">
        <f>SUM(M140)</f>
        <v>12000000000</v>
      </c>
      <c r="N139" s="3"/>
      <c r="O139" s="32"/>
      <c r="P139" s="32"/>
      <c r="Q139" s="18"/>
      <c r="R139" s="18"/>
      <c r="S139" s="100"/>
    </row>
    <row r="140" spans="1:22" s="1" customFormat="1" ht="34.5" customHeight="1" x14ac:dyDescent="0.2">
      <c r="A140" s="207"/>
      <c r="B140" s="121">
        <v>1501</v>
      </c>
      <c r="C140" s="123" t="s">
        <v>36</v>
      </c>
      <c r="D140" s="102"/>
      <c r="E140" s="102"/>
      <c r="F140" s="102"/>
      <c r="G140" s="102"/>
      <c r="H140" s="102"/>
      <c r="I140" s="102"/>
      <c r="J140" s="102"/>
      <c r="K140" s="102"/>
      <c r="L140" s="122" t="s">
        <v>37</v>
      </c>
      <c r="M140" s="89">
        <f>SUM(M141)</f>
        <v>12000000000</v>
      </c>
      <c r="N140" s="3"/>
      <c r="O140" s="88"/>
      <c r="Q140" s="88"/>
      <c r="R140" s="88"/>
      <c r="S140" s="88"/>
    </row>
    <row r="141" spans="1:22" s="1" customFormat="1" ht="61.5" customHeight="1" x14ac:dyDescent="0.25">
      <c r="A141" s="14"/>
      <c r="B141" s="121">
        <v>1501</v>
      </c>
      <c r="C141" s="123" t="s">
        <v>36</v>
      </c>
      <c r="D141" s="121">
        <v>23</v>
      </c>
      <c r="E141" s="121">
        <v>0</v>
      </c>
      <c r="F141" s="121"/>
      <c r="G141" s="121"/>
      <c r="H141" s="121"/>
      <c r="I141" s="121"/>
      <c r="J141" s="123"/>
      <c r="K141" s="102"/>
      <c r="L141" s="122" t="s">
        <v>62</v>
      </c>
      <c r="M141" s="89">
        <f>+M145+M142</f>
        <v>12000000000</v>
      </c>
      <c r="N141" s="16"/>
      <c r="O141" s="88"/>
      <c r="P141" s="88"/>
      <c r="Q141" s="88"/>
      <c r="R141" s="88"/>
      <c r="S141" s="88"/>
      <c r="T141" s="88"/>
      <c r="U141" s="88"/>
      <c r="V141" s="88"/>
    </row>
    <row r="142" spans="1:22" s="1" customFormat="1" ht="40.5" customHeight="1" x14ac:dyDescent="0.25">
      <c r="A142" s="14"/>
      <c r="B142" s="121">
        <v>1501</v>
      </c>
      <c r="C142" s="123" t="s">
        <v>36</v>
      </c>
      <c r="D142" s="121">
        <v>23</v>
      </c>
      <c r="E142" s="121">
        <v>0</v>
      </c>
      <c r="F142" s="121">
        <v>1501022</v>
      </c>
      <c r="G142" s="123"/>
      <c r="H142" s="121"/>
      <c r="I142" s="121"/>
      <c r="J142" s="123"/>
      <c r="K142" s="102"/>
      <c r="L142" s="122" t="s">
        <v>59</v>
      </c>
      <c r="M142" s="89">
        <f>+M143</f>
        <v>7520000000</v>
      </c>
      <c r="N142" s="16"/>
      <c r="O142" s="88"/>
      <c r="P142" s="122"/>
      <c r="Q142" s="88"/>
      <c r="R142" s="88"/>
      <c r="S142" s="88"/>
      <c r="T142" s="88"/>
      <c r="U142" s="88"/>
      <c r="V142" s="88"/>
    </row>
    <row r="143" spans="1:22" s="1" customFormat="1" ht="27.75" customHeight="1" x14ac:dyDescent="0.25">
      <c r="A143" s="14"/>
      <c r="B143" s="102">
        <v>1501</v>
      </c>
      <c r="C143" s="103" t="s">
        <v>36</v>
      </c>
      <c r="D143" s="102">
        <v>23</v>
      </c>
      <c r="E143" s="102">
        <v>0</v>
      </c>
      <c r="F143" s="102">
        <v>1501022</v>
      </c>
      <c r="G143" s="103" t="s">
        <v>40</v>
      </c>
      <c r="H143" s="121"/>
      <c r="I143" s="121"/>
      <c r="J143" s="123"/>
      <c r="K143" s="102"/>
      <c r="L143" s="199" t="s">
        <v>41</v>
      </c>
      <c r="M143" s="90">
        <f>+M144</f>
        <v>7520000000</v>
      </c>
      <c r="N143" s="16"/>
      <c r="O143" s="88"/>
      <c r="P143" s="88"/>
      <c r="Q143" s="88"/>
      <c r="R143" s="88"/>
      <c r="S143" s="88"/>
      <c r="T143" s="88"/>
      <c r="U143" s="88"/>
      <c r="V143" s="88"/>
    </row>
    <row r="144" spans="1:22" s="1" customFormat="1" ht="27" customHeight="1" x14ac:dyDescent="0.25">
      <c r="A144" s="14"/>
      <c r="B144" s="102">
        <v>1501</v>
      </c>
      <c r="C144" s="103" t="s">
        <v>36</v>
      </c>
      <c r="D144" s="102">
        <v>23</v>
      </c>
      <c r="E144" s="102">
        <v>0</v>
      </c>
      <c r="F144" s="102">
        <v>1501022</v>
      </c>
      <c r="G144" s="103" t="s">
        <v>40</v>
      </c>
      <c r="H144" s="102">
        <v>16</v>
      </c>
      <c r="I144" s="102" t="s">
        <v>42</v>
      </c>
      <c r="J144" s="103" t="s">
        <v>63</v>
      </c>
      <c r="K144" s="102"/>
      <c r="L144" s="199" t="s">
        <v>67</v>
      </c>
      <c r="M144" s="90">
        <v>7520000000</v>
      </c>
      <c r="N144" s="16"/>
      <c r="O144" s="88"/>
      <c r="P144" s="88"/>
      <c r="Q144" s="88"/>
      <c r="R144" s="88"/>
      <c r="S144" s="88"/>
      <c r="T144" s="88"/>
      <c r="U144" s="88"/>
      <c r="V144" s="88"/>
    </row>
    <row r="145" spans="1:22" s="1" customFormat="1" ht="44.25" customHeight="1" x14ac:dyDescent="0.25">
      <c r="A145" s="14"/>
      <c r="B145" s="121">
        <v>1501</v>
      </c>
      <c r="C145" s="123" t="s">
        <v>36</v>
      </c>
      <c r="D145" s="121">
        <v>23</v>
      </c>
      <c r="E145" s="121">
        <v>0</v>
      </c>
      <c r="F145" s="121">
        <v>1501031</v>
      </c>
      <c r="G145" s="121"/>
      <c r="H145" s="121"/>
      <c r="I145" s="121"/>
      <c r="J145" s="123"/>
      <c r="K145" s="102"/>
      <c r="L145" s="122" t="s">
        <v>65</v>
      </c>
      <c r="M145" s="89">
        <f>+M146</f>
        <v>4480000000</v>
      </c>
      <c r="N145" s="16"/>
      <c r="O145" s="88"/>
      <c r="P145" s="88"/>
      <c r="Q145" s="88"/>
      <c r="R145" s="88"/>
      <c r="S145" s="88"/>
      <c r="T145" s="88"/>
      <c r="U145" s="88"/>
      <c r="V145" s="88"/>
    </row>
    <row r="146" spans="1:22" s="1" customFormat="1" ht="27.75" customHeight="1" x14ac:dyDescent="0.25">
      <c r="A146" s="14"/>
      <c r="B146" s="102">
        <v>1501</v>
      </c>
      <c r="C146" s="103" t="s">
        <v>36</v>
      </c>
      <c r="D146" s="102">
        <v>23</v>
      </c>
      <c r="E146" s="102">
        <v>0</v>
      </c>
      <c r="F146" s="102">
        <v>1501031</v>
      </c>
      <c r="G146" s="103" t="s">
        <v>40</v>
      </c>
      <c r="H146" s="102"/>
      <c r="I146" s="121"/>
      <c r="J146" s="123"/>
      <c r="K146" s="102"/>
      <c r="L146" s="199" t="s">
        <v>41</v>
      </c>
      <c r="M146" s="90">
        <f>+M147+M148</f>
        <v>4480000000</v>
      </c>
      <c r="N146" s="16"/>
      <c r="O146" s="88"/>
      <c r="P146" s="88"/>
      <c r="Q146" s="88"/>
      <c r="R146" s="88"/>
      <c r="S146" s="88"/>
      <c r="T146" s="88"/>
      <c r="U146" s="88"/>
      <c r="V146" s="88"/>
    </row>
    <row r="147" spans="1:22" s="1" customFormat="1" ht="26.25" customHeight="1" x14ac:dyDescent="0.25">
      <c r="A147" s="14"/>
      <c r="B147" s="102">
        <v>1501</v>
      </c>
      <c r="C147" s="103" t="s">
        <v>36</v>
      </c>
      <c r="D147" s="102">
        <v>23</v>
      </c>
      <c r="E147" s="102">
        <v>0</v>
      </c>
      <c r="F147" s="102">
        <v>1501031</v>
      </c>
      <c r="G147" s="103" t="s">
        <v>40</v>
      </c>
      <c r="H147" s="102">
        <v>11</v>
      </c>
      <c r="I147" s="102" t="s">
        <v>42</v>
      </c>
      <c r="J147" s="103" t="s">
        <v>63</v>
      </c>
      <c r="K147" s="102"/>
      <c r="L147" s="213" t="s">
        <v>64</v>
      </c>
      <c r="M147" s="90">
        <v>2000000000</v>
      </c>
      <c r="N147" s="16"/>
      <c r="O147" s="88"/>
      <c r="P147" s="88"/>
      <c r="Q147" s="88"/>
      <c r="R147" s="88"/>
      <c r="S147" s="88"/>
      <c r="T147" s="88"/>
      <c r="U147" s="88"/>
      <c r="V147" s="88"/>
    </row>
    <row r="148" spans="1:22" s="1" customFormat="1" ht="26.25" customHeight="1" x14ac:dyDescent="0.25">
      <c r="A148" s="14"/>
      <c r="B148" s="102">
        <v>1501</v>
      </c>
      <c r="C148" s="103" t="s">
        <v>36</v>
      </c>
      <c r="D148" s="102">
        <v>23</v>
      </c>
      <c r="E148" s="102">
        <v>0</v>
      </c>
      <c r="F148" s="102">
        <v>1501031</v>
      </c>
      <c r="G148" s="103" t="s">
        <v>40</v>
      </c>
      <c r="H148" s="102">
        <v>16</v>
      </c>
      <c r="I148" s="102" t="s">
        <v>42</v>
      </c>
      <c r="J148" s="103" t="s">
        <v>63</v>
      </c>
      <c r="K148" s="102"/>
      <c r="L148" s="199" t="s">
        <v>67</v>
      </c>
      <c r="M148" s="90">
        <v>2480000000</v>
      </c>
      <c r="N148" s="16"/>
      <c r="O148" s="88"/>
      <c r="P148" s="88"/>
      <c r="Q148" s="88"/>
      <c r="R148" s="88"/>
      <c r="S148" s="88"/>
      <c r="T148" s="88"/>
      <c r="U148" s="88"/>
      <c r="V148" s="88"/>
    </row>
    <row r="149" spans="1:22" s="1" customFormat="1" ht="11.25" customHeight="1" x14ac:dyDescent="0.25">
      <c r="A149" s="14"/>
      <c r="B149" s="102"/>
      <c r="C149" s="103"/>
      <c r="D149" s="102"/>
      <c r="E149" s="102"/>
      <c r="F149" s="102"/>
      <c r="G149" s="103"/>
      <c r="H149" s="102"/>
      <c r="I149" s="102"/>
      <c r="J149" s="103"/>
      <c r="K149" s="102"/>
      <c r="L149" s="199"/>
      <c r="M149" s="90"/>
      <c r="N149" s="16"/>
      <c r="O149" s="88"/>
      <c r="P149" s="88"/>
      <c r="Q149" s="88"/>
      <c r="R149" s="88"/>
      <c r="S149" s="88"/>
      <c r="T149" s="88"/>
      <c r="U149" s="88"/>
      <c r="V149" s="88"/>
    </row>
    <row r="150" spans="1:22" s="1" customFormat="1" ht="36" customHeight="1" x14ac:dyDescent="0.2">
      <c r="A150" s="207"/>
      <c r="B150" s="121">
        <v>1505</v>
      </c>
      <c r="C150" s="123"/>
      <c r="D150" s="102"/>
      <c r="E150" s="102"/>
      <c r="F150" s="102"/>
      <c r="G150" s="102"/>
      <c r="H150" s="102"/>
      <c r="I150" s="102"/>
      <c r="J150" s="102"/>
      <c r="K150" s="102"/>
      <c r="L150" s="122" t="s">
        <v>76</v>
      </c>
      <c r="M150" s="89">
        <f>SUM(M152)</f>
        <v>3000000000</v>
      </c>
      <c r="N150" s="3"/>
      <c r="O150" s="88"/>
      <c r="Q150" s="88"/>
      <c r="R150" s="88"/>
      <c r="S150" s="88"/>
    </row>
    <row r="151" spans="1:22" s="1" customFormat="1" ht="3.75" customHeight="1" x14ac:dyDescent="0.2">
      <c r="A151" s="207"/>
      <c r="B151" s="121"/>
      <c r="C151" s="123"/>
      <c r="D151" s="102"/>
      <c r="E151" s="102"/>
      <c r="F151" s="102"/>
      <c r="G151" s="102"/>
      <c r="H151" s="102"/>
      <c r="I151" s="102"/>
      <c r="J151" s="102"/>
      <c r="K151" s="102"/>
      <c r="L151" s="122"/>
      <c r="M151" s="89"/>
      <c r="N151" s="3"/>
      <c r="O151" s="88"/>
      <c r="Q151" s="88"/>
      <c r="R151" s="88"/>
      <c r="S151" s="88"/>
    </row>
    <row r="152" spans="1:22" s="1" customFormat="1" ht="27.75" customHeight="1" x14ac:dyDescent="0.2">
      <c r="A152" s="207"/>
      <c r="B152" s="121">
        <v>1505</v>
      </c>
      <c r="C152" s="123" t="s">
        <v>36</v>
      </c>
      <c r="D152" s="102"/>
      <c r="E152" s="102"/>
      <c r="F152" s="102"/>
      <c r="G152" s="102"/>
      <c r="H152" s="102"/>
      <c r="I152" s="102"/>
      <c r="J152" s="102"/>
      <c r="K152" s="102"/>
      <c r="L152" s="122" t="s">
        <v>37</v>
      </c>
      <c r="M152" s="89">
        <f>SUM(M153)</f>
        <v>3000000000</v>
      </c>
      <c r="N152" s="3"/>
      <c r="O152" s="88"/>
      <c r="Q152" s="88"/>
      <c r="R152" s="88"/>
      <c r="S152" s="88"/>
    </row>
    <row r="153" spans="1:22" s="1" customFormat="1" ht="40.5" customHeight="1" x14ac:dyDescent="0.25">
      <c r="A153" s="14"/>
      <c r="B153" s="121">
        <v>1505</v>
      </c>
      <c r="C153" s="123" t="s">
        <v>36</v>
      </c>
      <c r="D153" s="121">
        <v>5</v>
      </c>
      <c r="E153" s="121">
        <v>0</v>
      </c>
      <c r="F153" s="121"/>
      <c r="G153" s="121"/>
      <c r="H153" s="121"/>
      <c r="I153" s="121"/>
      <c r="J153" s="123"/>
      <c r="K153" s="102"/>
      <c r="L153" s="122" t="s">
        <v>142</v>
      </c>
      <c r="M153" s="89">
        <f>+M154</f>
        <v>3000000000</v>
      </c>
      <c r="N153" s="16"/>
      <c r="O153" s="88"/>
      <c r="P153" s="88"/>
      <c r="Q153" s="88"/>
      <c r="R153" s="88"/>
      <c r="S153" s="88"/>
      <c r="T153" s="88"/>
      <c r="U153" s="88"/>
      <c r="V153" s="88"/>
    </row>
    <row r="154" spans="1:22" s="1" customFormat="1" ht="37.5" customHeight="1" x14ac:dyDescent="0.25">
      <c r="A154" s="14"/>
      <c r="B154" s="121">
        <v>1505</v>
      </c>
      <c r="C154" s="123" t="s">
        <v>36</v>
      </c>
      <c r="D154" s="121">
        <v>5</v>
      </c>
      <c r="E154" s="121">
        <v>0</v>
      </c>
      <c r="F154" s="121">
        <v>1505009</v>
      </c>
      <c r="G154" s="121"/>
      <c r="H154" s="121"/>
      <c r="I154" s="121"/>
      <c r="J154" s="123"/>
      <c r="K154" s="102"/>
      <c r="L154" s="122" t="s">
        <v>143</v>
      </c>
      <c r="M154" s="89">
        <f>+M155</f>
        <v>3000000000</v>
      </c>
      <c r="N154" s="16"/>
      <c r="O154" s="88"/>
      <c r="P154" s="88"/>
      <c r="Q154" s="88"/>
      <c r="R154" s="88"/>
      <c r="S154" s="88"/>
      <c r="T154" s="88"/>
      <c r="U154" s="88"/>
      <c r="V154" s="88"/>
    </row>
    <row r="155" spans="1:22" s="1" customFormat="1" ht="27.75" customHeight="1" x14ac:dyDescent="0.25">
      <c r="A155" s="14"/>
      <c r="B155" s="102">
        <v>1505</v>
      </c>
      <c r="C155" s="103" t="s">
        <v>36</v>
      </c>
      <c r="D155" s="102">
        <v>5</v>
      </c>
      <c r="E155" s="102">
        <v>0</v>
      </c>
      <c r="F155" s="102">
        <v>1505009</v>
      </c>
      <c r="G155" s="103" t="s">
        <v>40</v>
      </c>
      <c r="H155" s="102"/>
      <c r="I155" s="121"/>
      <c r="J155" s="123"/>
      <c r="K155" s="102"/>
      <c r="L155" s="199" t="s">
        <v>41</v>
      </c>
      <c r="M155" s="90">
        <f>+M156</f>
        <v>3000000000</v>
      </c>
      <c r="N155" s="16"/>
      <c r="O155" s="88"/>
      <c r="P155" s="88"/>
      <c r="Q155" s="88"/>
      <c r="R155" s="88"/>
      <c r="S155" s="88"/>
      <c r="T155" s="88"/>
      <c r="U155" s="88"/>
      <c r="V155" s="88"/>
    </row>
    <row r="156" spans="1:22" s="1" customFormat="1" ht="26.25" customHeight="1" x14ac:dyDescent="0.25">
      <c r="A156" s="14"/>
      <c r="B156" s="102">
        <v>1505</v>
      </c>
      <c r="C156" s="103" t="s">
        <v>36</v>
      </c>
      <c r="D156" s="102">
        <v>5</v>
      </c>
      <c r="E156" s="102">
        <v>0</v>
      </c>
      <c r="F156" s="102">
        <v>1505009</v>
      </c>
      <c r="G156" s="103" t="s">
        <v>40</v>
      </c>
      <c r="H156" s="102">
        <v>11</v>
      </c>
      <c r="I156" s="102" t="s">
        <v>42</v>
      </c>
      <c r="J156" s="103" t="s">
        <v>63</v>
      </c>
      <c r="K156" s="102"/>
      <c r="L156" s="199" t="s">
        <v>136</v>
      </c>
      <c r="M156" s="90">
        <v>3000000000</v>
      </c>
      <c r="N156" s="16"/>
      <c r="O156" s="88"/>
      <c r="P156" s="88"/>
      <c r="Q156" s="88"/>
      <c r="R156" s="88"/>
      <c r="S156" s="88"/>
      <c r="T156" s="88"/>
      <c r="U156" s="88"/>
      <c r="V156" s="88"/>
    </row>
    <row r="157" spans="1:22" s="1" customFormat="1" ht="13.5" customHeight="1" thickBot="1" x14ac:dyDescent="0.3">
      <c r="A157" s="14"/>
      <c r="B157" s="102"/>
      <c r="C157" s="103"/>
      <c r="D157" s="102"/>
      <c r="E157" s="102"/>
      <c r="F157" s="102"/>
      <c r="G157" s="103"/>
      <c r="H157" s="102"/>
      <c r="I157" s="102"/>
      <c r="J157" s="103"/>
      <c r="K157" s="102"/>
      <c r="L157" s="199"/>
      <c r="M157" s="90"/>
      <c r="N157" s="16"/>
      <c r="O157" s="88"/>
      <c r="P157" s="88"/>
      <c r="Q157" s="88"/>
      <c r="R157" s="88"/>
      <c r="S157" s="88"/>
      <c r="T157" s="88"/>
      <c r="U157" s="88"/>
      <c r="V157" s="88"/>
    </row>
    <row r="158" spans="1:22" s="27" customFormat="1" ht="26.25" customHeight="1" x14ac:dyDescent="0.2">
      <c r="A158" s="235" t="s">
        <v>55</v>
      </c>
      <c r="B158" s="236"/>
      <c r="C158" s="236"/>
      <c r="D158" s="236"/>
      <c r="E158" s="236"/>
      <c r="F158" s="236"/>
      <c r="G158" s="236"/>
      <c r="H158" s="236"/>
      <c r="I158" s="236"/>
      <c r="J158" s="236"/>
      <c r="K158" s="236"/>
      <c r="L158" s="236"/>
      <c r="M158" s="237" t="s">
        <v>113</v>
      </c>
      <c r="N158" s="238"/>
      <c r="O158" s="25"/>
      <c r="P158" s="26"/>
      <c r="Q158" s="26"/>
      <c r="R158" s="26"/>
    </row>
    <row r="159" spans="1:22" s="2" customFormat="1" ht="26.25" customHeight="1" thickBot="1" x14ac:dyDescent="0.25">
      <c r="A159" s="239" t="s">
        <v>149</v>
      </c>
      <c r="B159" s="240"/>
      <c r="C159" s="240"/>
      <c r="D159" s="240"/>
      <c r="E159" s="240"/>
      <c r="F159" s="240"/>
      <c r="G159" s="240"/>
      <c r="H159" s="240"/>
      <c r="I159" s="240"/>
      <c r="J159" s="240"/>
      <c r="K159" s="240"/>
      <c r="L159" s="240"/>
      <c r="M159" s="240"/>
      <c r="N159" s="241"/>
      <c r="O159" s="1"/>
      <c r="P159" s="18"/>
      <c r="Q159" s="18"/>
      <c r="R159" s="18"/>
    </row>
    <row r="160" spans="1:22" s="2" customFormat="1" ht="10.5" customHeight="1" x14ac:dyDescent="0.2">
      <c r="A160" s="23"/>
      <c r="B160" s="204"/>
      <c r="C160" s="204"/>
      <c r="D160" s="204"/>
      <c r="E160" s="204"/>
      <c r="F160" s="204"/>
      <c r="G160" s="204"/>
      <c r="H160" s="204"/>
      <c r="I160" s="204"/>
      <c r="J160" s="204"/>
      <c r="K160" s="204"/>
      <c r="L160" s="204"/>
      <c r="M160" s="219"/>
      <c r="N160" s="24"/>
      <c r="O160" s="1"/>
      <c r="P160" s="18"/>
      <c r="Q160" s="18"/>
      <c r="R160" s="18"/>
    </row>
    <row r="161" spans="1:23" s="2" customFormat="1" ht="20.25" customHeight="1" x14ac:dyDescent="0.2">
      <c r="A161" s="14"/>
      <c r="B161" s="256" t="s">
        <v>107</v>
      </c>
      <c r="C161" s="256"/>
      <c r="D161" s="256"/>
      <c r="E161" s="256"/>
      <c r="F161" s="256"/>
      <c r="G161" s="256"/>
      <c r="H161" s="256"/>
      <c r="I161" s="256"/>
      <c r="J161" s="256"/>
      <c r="K161" s="256"/>
      <c r="L161" s="256"/>
      <c r="M161" s="256"/>
      <c r="N161" s="16"/>
      <c r="O161" s="20"/>
      <c r="P161" s="20"/>
      <c r="Q161" s="20"/>
      <c r="R161" s="20"/>
      <c r="S161" s="20"/>
      <c r="T161" s="20"/>
      <c r="U161" s="20"/>
      <c r="V161" s="20"/>
      <c r="W161" s="20"/>
    </row>
    <row r="162" spans="1:23" s="2" customFormat="1" ht="4.5" customHeight="1" x14ac:dyDescent="0.2">
      <c r="A162" s="14"/>
      <c r="B162" s="199"/>
      <c r="C162" s="199"/>
      <c r="D162" s="199"/>
      <c r="E162" s="199"/>
      <c r="F162" s="199"/>
      <c r="G162" s="199"/>
      <c r="H162" s="199"/>
      <c r="I162" s="199"/>
      <c r="J162" s="199"/>
      <c r="K162" s="199"/>
      <c r="L162" s="199"/>
      <c r="M162" s="221"/>
      <c r="N162" s="16"/>
    </row>
    <row r="163" spans="1:23" s="2" customFormat="1" ht="15.75" x14ac:dyDescent="0.2">
      <c r="A163" s="28"/>
      <c r="B163" s="257" t="s">
        <v>20</v>
      </c>
      <c r="C163" s="257"/>
      <c r="D163" s="257"/>
      <c r="E163" s="257"/>
      <c r="F163" s="257"/>
      <c r="G163" s="257"/>
      <c r="H163" s="257"/>
      <c r="I163" s="257"/>
      <c r="J163" s="257"/>
      <c r="K163" s="257"/>
      <c r="L163" s="257"/>
      <c r="M163" s="257"/>
      <c r="N163" s="29"/>
      <c r="O163" s="1"/>
      <c r="P163" s="1"/>
    </row>
    <row r="164" spans="1:23" s="2" customFormat="1" ht="15.75" x14ac:dyDescent="0.25">
      <c r="A164" s="30"/>
      <c r="B164" s="257" t="s">
        <v>22</v>
      </c>
      <c r="C164" s="257"/>
      <c r="D164" s="257"/>
      <c r="E164" s="257"/>
      <c r="F164" s="257"/>
      <c r="G164" s="257"/>
      <c r="H164" s="257"/>
      <c r="I164" s="257"/>
      <c r="J164" s="257"/>
      <c r="K164" s="257"/>
      <c r="L164" s="257"/>
      <c r="M164" s="257"/>
      <c r="N164" s="29"/>
      <c r="O164" s="1"/>
      <c r="P164" s="101"/>
    </row>
    <row r="165" spans="1:23" s="2" customFormat="1" ht="15.75" x14ac:dyDescent="0.25">
      <c r="A165" s="30"/>
      <c r="B165" s="257" t="s">
        <v>23</v>
      </c>
      <c r="C165" s="257"/>
      <c r="D165" s="257"/>
      <c r="E165" s="257"/>
      <c r="F165" s="257"/>
      <c r="G165" s="257"/>
      <c r="H165" s="257"/>
      <c r="I165" s="257"/>
      <c r="J165" s="257"/>
      <c r="K165" s="257"/>
      <c r="L165" s="257"/>
      <c r="M165" s="257"/>
      <c r="N165" s="29"/>
      <c r="O165" s="99"/>
      <c r="P165" s="101"/>
    </row>
    <row r="166" spans="1:23" s="2" customFormat="1" ht="5.25" customHeight="1" x14ac:dyDescent="0.25">
      <c r="A166" s="30"/>
      <c r="B166" s="200"/>
      <c r="C166" s="200"/>
      <c r="D166" s="200"/>
      <c r="E166" s="200"/>
      <c r="F166" s="200"/>
      <c r="G166" s="200"/>
      <c r="H166" s="200"/>
      <c r="I166" s="200"/>
      <c r="J166" s="200"/>
      <c r="K166" s="200"/>
      <c r="L166" s="200"/>
      <c r="M166" s="215"/>
      <c r="N166" s="29"/>
      <c r="O166" s="1"/>
      <c r="P166" s="1"/>
    </row>
    <row r="167" spans="1:23" s="2" customFormat="1" ht="17.25" customHeight="1" x14ac:dyDescent="0.25">
      <c r="A167" s="207"/>
      <c r="B167" s="116" t="s">
        <v>24</v>
      </c>
      <c r="C167" s="116" t="s">
        <v>25</v>
      </c>
      <c r="D167" s="116" t="s">
        <v>26</v>
      </c>
      <c r="E167" s="116" t="s">
        <v>27</v>
      </c>
      <c r="F167" s="116" t="s">
        <v>57</v>
      </c>
      <c r="G167" s="116" t="s">
        <v>29</v>
      </c>
      <c r="H167" s="116" t="s">
        <v>30</v>
      </c>
      <c r="I167" s="116" t="s">
        <v>31</v>
      </c>
      <c r="J167" s="116" t="s">
        <v>32</v>
      </c>
      <c r="K167" s="117"/>
      <c r="L167" s="118" t="s">
        <v>33</v>
      </c>
      <c r="M167" s="116" t="s">
        <v>34</v>
      </c>
      <c r="N167" s="3"/>
      <c r="Q167" s="1"/>
    </row>
    <row r="168" spans="1:23" s="1" customFormat="1" ht="49.5" customHeight="1" x14ac:dyDescent="0.25">
      <c r="A168" s="14"/>
      <c r="B168" s="121">
        <v>1501</v>
      </c>
      <c r="C168" s="121"/>
      <c r="D168" s="121"/>
      <c r="E168" s="121"/>
      <c r="F168" s="121"/>
      <c r="G168" s="121"/>
      <c r="H168" s="102"/>
      <c r="I168" s="102"/>
      <c r="J168" s="102"/>
      <c r="K168" s="102"/>
      <c r="L168" s="122" t="s">
        <v>35</v>
      </c>
      <c r="M168" s="89">
        <f>SUM(M170)</f>
        <v>3000000000</v>
      </c>
      <c r="N168" s="16"/>
    </row>
    <row r="169" spans="1:23" s="1" customFormat="1" ht="2.25" customHeight="1" x14ac:dyDescent="0.25">
      <c r="A169" s="14"/>
      <c r="B169" s="121"/>
      <c r="C169" s="121"/>
      <c r="D169" s="121"/>
      <c r="E169" s="121"/>
      <c r="F169" s="121"/>
      <c r="G169" s="121"/>
      <c r="H169" s="102"/>
      <c r="I169" s="102"/>
      <c r="J169" s="102"/>
      <c r="K169" s="102"/>
      <c r="L169" s="122"/>
      <c r="M169" s="89"/>
      <c r="N169" s="16"/>
    </row>
    <row r="170" spans="1:23" s="1" customFormat="1" ht="30.75" customHeight="1" x14ac:dyDescent="0.25">
      <c r="A170" s="14"/>
      <c r="B170" s="121">
        <v>1501</v>
      </c>
      <c r="C170" s="123" t="s">
        <v>36</v>
      </c>
      <c r="D170" s="102"/>
      <c r="E170" s="102"/>
      <c r="F170" s="102"/>
      <c r="G170" s="102"/>
      <c r="H170" s="102"/>
      <c r="I170" s="102"/>
      <c r="J170" s="102"/>
      <c r="K170" s="102"/>
      <c r="L170" s="122" t="s">
        <v>37</v>
      </c>
      <c r="M170" s="89">
        <f>+M171</f>
        <v>3000000000</v>
      </c>
      <c r="N170" s="16"/>
    </row>
    <row r="171" spans="1:23" s="1" customFormat="1" ht="77.25" customHeight="1" x14ac:dyDescent="0.25">
      <c r="A171" s="14"/>
      <c r="B171" s="121">
        <v>1501</v>
      </c>
      <c r="C171" s="123" t="s">
        <v>36</v>
      </c>
      <c r="D171" s="121">
        <v>17</v>
      </c>
      <c r="E171" s="121"/>
      <c r="F171" s="121"/>
      <c r="G171" s="121"/>
      <c r="H171" s="121"/>
      <c r="I171" s="121"/>
      <c r="J171" s="123"/>
      <c r="K171" s="102"/>
      <c r="L171" s="122" t="s">
        <v>38</v>
      </c>
      <c r="M171" s="89">
        <f>+M173</f>
        <v>3000000000</v>
      </c>
      <c r="N171" s="16"/>
    </row>
    <row r="172" spans="1:23" s="1" customFormat="1" ht="0.75" customHeight="1" x14ac:dyDescent="0.25">
      <c r="A172" s="14"/>
      <c r="B172" s="121"/>
      <c r="C172" s="123"/>
      <c r="D172" s="121"/>
      <c r="E172" s="121"/>
      <c r="F172" s="121"/>
      <c r="G172" s="121"/>
      <c r="H172" s="121"/>
      <c r="I172" s="121"/>
      <c r="J172" s="123"/>
      <c r="K172" s="102"/>
      <c r="L172" s="122"/>
      <c r="M172" s="89"/>
      <c r="N172" s="16"/>
    </row>
    <row r="173" spans="1:23" s="1" customFormat="1" ht="39" customHeight="1" x14ac:dyDescent="0.25">
      <c r="A173" s="14"/>
      <c r="B173" s="121">
        <v>1501</v>
      </c>
      <c r="C173" s="123" t="s">
        <v>36</v>
      </c>
      <c r="D173" s="121">
        <v>17</v>
      </c>
      <c r="E173" s="121">
        <v>0</v>
      </c>
      <c r="F173" s="121">
        <v>1501030</v>
      </c>
      <c r="G173" s="121"/>
      <c r="H173" s="121"/>
      <c r="I173" s="121"/>
      <c r="J173" s="123"/>
      <c r="K173" s="102"/>
      <c r="L173" s="122" t="s">
        <v>46</v>
      </c>
      <c r="M173" s="89">
        <f>+M175</f>
        <v>3000000000</v>
      </c>
      <c r="N173" s="16"/>
    </row>
    <row r="174" spans="1:23" s="1" customFormat="1" ht="6.75" customHeight="1" x14ac:dyDescent="0.25">
      <c r="A174" s="14"/>
      <c r="B174" s="121"/>
      <c r="C174" s="123"/>
      <c r="D174" s="121"/>
      <c r="E174" s="121"/>
      <c r="F174" s="121"/>
      <c r="G174" s="121"/>
      <c r="H174" s="121"/>
      <c r="I174" s="121"/>
      <c r="J174" s="123"/>
      <c r="K174" s="102"/>
      <c r="L174" s="122"/>
      <c r="M174" s="89"/>
      <c r="N174" s="16"/>
      <c r="O174" s="32"/>
      <c r="P174" s="32"/>
      <c r="Q174" s="18"/>
      <c r="R174" s="104"/>
      <c r="S174" s="100"/>
    </row>
    <row r="175" spans="1:23" s="1" customFormat="1" ht="35.25" customHeight="1" x14ac:dyDescent="0.25">
      <c r="A175" s="14"/>
      <c r="B175" s="102">
        <v>1501</v>
      </c>
      <c r="C175" s="103" t="s">
        <v>36</v>
      </c>
      <c r="D175" s="102">
        <v>17</v>
      </c>
      <c r="E175" s="102">
        <v>0</v>
      </c>
      <c r="F175" s="102">
        <v>1501030</v>
      </c>
      <c r="G175" s="103" t="s">
        <v>40</v>
      </c>
      <c r="H175" s="121"/>
      <c r="I175" s="121"/>
      <c r="J175" s="123"/>
      <c r="K175" s="102"/>
      <c r="L175" s="199" t="s">
        <v>41</v>
      </c>
      <c r="M175" s="90">
        <f>+M176</f>
        <v>3000000000</v>
      </c>
      <c r="N175" s="16"/>
      <c r="O175" s="20"/>
      <c r="P175" s="20"/>
      <c r="Q175" s="20"/>
      <c r="R175" s="20"/>
      <c r="S175" s="20"/>
      <c r="T175" s="20"/>
      <c r="U175" s="20"/>
      <c r="V175" s="20"/>
      <c r="W175" s="20"/>
    </row>
    <row r="176" spans="1:23" s="1" customFormat="1" ht="32.25" customHeight="1" x14ac:dyDescent="0.2">
      <c r="A176" s="207"/>
      <c r="B176" s="102">
        <v>1501</v>
      </c>
      <c r="C176" s="103" t="s">
        <v>36</v>
      </c>
      <c r="D176" s="102">
        <v>17</v>
      </c>
      <c r="E176" s="102">
        <v>0</v>
      </c>
      <c r="F176" s="102">
        <v>1501030</v>
      </c>
      <c r="G176" s="103" t="s">
        <v>40</v>
      </c>
      <c r="H176" s="102">
        <v>11</v>
      </c>
      <c r="I176" s="102" t="s">
        <v>42</v>
      </c>
      <c r="J176" s="103" t="s">
        <v>99</v>
      </c>
      <c r="K176" s="102"/>
      <c r="L176" s="199" t="s">
        <v>129</v>
      </c>
      <c r="M176" s="90">
        <v>3000000000</v>
      </c>
      <c r="N176" s="3"/>
      <c r="O176" s="20"/>
      <c r="P176" s="20"/>
      <c r="Q176" s="20"/>
      <c r="R176" s="20"/>
      <c r="S176" s="20"/>
      <c r="T176" s="20"/>
      <c r="U176" s="20"/>
      <c r="V176" s="20"/>
      <c r="W176" s="20"/>
    </row>
    <row r="177" spans="1:23" s="1" customFormat="1" ht="9.75" customHeight="1" x14ac:dyDescent="0.2">
      <c r="A177" s="207"/>
      <c r="B177" s="102"/>
      <c r="C177" s="103"/>
      <c r="D177" s="102"/>
      <c r="E177" s="102"/>
      <c r="F177" s="102"/>
      <c r="G177" s="103"/>
      <c r="H177" s="102"/>
      <c r="I177" s="102"/>
      <c r="J177" s="103"/>
      <c r="K177" s="102"/>
      <c r="L177" s="199"/>
      <c r="M177" s="20"/>
      <c r="N177" s="3"/>
      <c r="O177" s="20"/>
      <c r="P177" s="20"/>
      <c r="Q177" s="20"/>
      <c r="R177" s="20"/>
      <c r="S177" s="20"/>
      <c r="T177" s="20"/>
      <c r="U177" s="20"/>
      <c r="V177" s="20"/>
      <c r="W177" s="20"/>
    </row>
    <row r="178" spans="1:23" s="2" customFormat="1" ht="20.25" customHeight="1" x14ac:dyDescent="0.2">
      <c r="A178" s="23"/>
      <c r="B178" s="256" t="s">
        <v>108</v>
      </c>
      <c r="C178" s="256"/>
      <c r="D178" s="256"/>
      <c r="E178" s="256"/>
      <c r="F178" s="256"/>
      <c r="G178" s="256"/>
      <c r="H178" s="256"/>
      <c r="I178" s="256"/>
      <c r="J178" s="256"/>
      <c r="K178" s="256"/>
      <c r="L178" s="256"/>
      <c r="M178" s="256"/>
      <c r="N178" s="24"/>
      <c r="O178" s="1"/>
    </row>
    <row r="179" spans="1:23" s="2" customFormat="1" ht="1.5" customHeight="1" x14ac:dyDescent="0.2">
      <c r="A179" s="23"/>
      <c r="B179" s="204"/>
      <c r="C179" s="204"/>
      <c r="D179" s="204"/>
      <c r="E179" s="204"/>
      <c r="F179" s="204"/>
      <c r="G179" s="204"/>
      <c r="H179" s="204"/>
      <c r="I179" s="204"/>
      <c r="J179" s="204"/>
      <c r="K179" s="204"/>
      <c r="L179" s="204"/>
      <c r="M179" s="219"/>
      <c r="N179" s="24"/>
      <c r="O179" s="1"/>
    </row>
    <row r="180" spans="1:23" s="2" customFormat="1" ht="24.75" customHeight="1" x14ac:dyDescent="0.2">
      <c r="A180" s="28"/>
      <c r="B180" s="257" t="s">
        <v>20</v>
      </c>
      <c r="C180" s="257"/>
      <c r="D180" s="257"/>
      <c r="E180" s="257"/>
      <c r="F180" s="257"/>
      <c r="G180" s="257"/>
      <c r="H180" s="257"/>
      <c r="I180" s="257"/>
      <c r="J180" s="257"/>
      <c r="K180" s="257"/>
      <c r="L180" s="257"/>
      <c r="M180" s="257"/>
      <c r="N180" s="29"/>
      <c r="O180" s="1"/>
    </row>
    <row r="181" spans="1:23" s="2" customFormat="1" ht="20.25" customHeight="1" x14ac:dyDescent="0.25">
      <c r="A181" s="30"/>
      <c r="B181" s="257" t="s">
        <v>22</v>
      </c>
      <c r="C181" s="257"/>
      <c r="D181" s="257"/>
      <c r="E181" s="257"/>
      <c r="F181" s="257"/>
      <c r="G181" s="257"/>
      <c r="H181" s="257"/>
      <c r="I181" s="257"/>
      <c r="J181" s="257"/>
      <c r="K181" s="257"/>
      <c r="L181" s="257"/>
      <c r="M181" s="257"/>
      <c r="N181" s="29"/>
      <c r="O181" s="1"/>
    </row>
    <row r="182" spans="1:23" s="2" customFormat="1" ht="15.75" x14ac:dyDescent="0.25">
      <c r="A182" s="30"/>
      <c r="B182" s="257" t="s">
        <v>23</v>
      </c>
      <c r="C182" s="257"/>
      <c r="D182" s="257"/>
      <c r="E182" s="257"/>
      <c r="F182" s="257"/>
      <c r="G182" s="257"/>
      <c r="H182" s="257"/>
      <c r="I182" s="257"/>
      <c r="J182" s="257"/>
      <c r="K182" s="257"/>
      <c r="L182" s="257"/>
      <c r="M182" s="257"/>
      <c r="N182" s="29"/>
      <c r="O182" s="1"/>
    </row>
    <row r="183" spans="1:23" s="2" customFormat="1" ht="17.25" customHeight="1" x14ac:dyDescent="0.25">
      <c r="A183" s="30"/>
      <c r="B183" s="200"/>
      <c r="C183" s="200"/>
      <c r="D183" s="200"/>
      <c r="E183" s="200"/>
      <c r="F183" s="200"/>
      <c r="G183" s="200"/>
      <c r="H183" s="200"/>
      <c r="I183" s="200"/>
      <c r="J183" s="200"/>
      <c r="K183" s="200"/>
      <c r="L183" s="200"/>
      <c r="M183" s="215"/>
      <c r="N183" s="29"/>
      <c r="O183" s="1"/>
    </row>
    <row r="184" spans="1:23" s="2" customFormat="1" ht="20.25" customHeight="1" x14ac:dyDescent="0.25">
      <c r="A184" s="207"/>
      <c r="B184" s="116" t="s">
        <v>24</v>
      </c>
      <c r="C184" s="116" t="s">
        <v>25</v>
      </c>
      <c r="D184" s="116" t="s">
        <v>26</v>
      </c>
      <c r="E184" s="116" t="s">
        <v>27</v>
      </c>
      <c r="F184" s="116" t="s">
        <v>57</v>
      </c>
      <c r="G184" s="116" t="s">
        <v>29</v>
      </c>
      <c r="H184" s="116" t="s">
        <v>30</v>
      </c>
      <c r="I184" s="116" t="s">
        <v>31</v>
      </c>
      <c r="J184" s="116" t="s">
        <v>32</v>
      </c>
      <c r="K184" s="117"/>
      <c r="L184" s="118" t="s">
        <v>33</v>
      </c>
      <c r="M184" s="116" t="s">
        <v>34</v>
      </c>
      <c r="N184" s="3"/>
      <c r="O184" s="1"/>
    </row>
    <row r="185" spans="1:23" s="2" customFormat="1" ht="18.75" customHeight="1" x14ac:dyDescent="0.25">
      <c r="A185" s="207"/>
      <c r="B185" s="116"/>
      <c r="C185" s="116"/>
      <c r="D185" s="116"/>
      <c r="E185" s="116"/>
      <c r="F185" s="116"/>
      <c r="G185" s="116"/>
      <c r="H185" s="116"/>
      <c r="I185" s="116"/>
      <c r="J185" s="116"/>
      <c r="K185" s="117"/>
      <c r="L185" s="118"/>
      <c r="M185" s="116"/>
      <c r="N185" s="3"/>
      <c r="O185" s="1"/>
    </row>
    <row r="186" spans="1:23" s="2" customFormat="1" ht="45.75" customHeight="1" x14ac:dyDescent="0.2">
      <c r="A186" s="23"/>
      <c r="B186" s="121">
        <v>1501</v>
      </c>
      <c r="C186" s="204"/>
      <c r="D186" s="204"/>
      <c r="E186" s="204"/>
      <c r="F186" s="204"/>
      <c r="G186" s="204"/>
      <c r="H186" s="204"/>
      <c r="I186" s="204"/>
      <c r="J186" s="204"/>
      <c r="K186" s="204"/>
      <c r="L186" s="122" t="s">
        <v>35</v>
      </c>
      <c r="M186" s="89">
        <f>+M188</f>
        <v>211480000000</v>
      </c>
      <c r="N186" s="24"/>
      <c r="O186" s="1"/>
    </row>
    <row r="187" spans="1:23" s="2" customFormat="1" ht="12.75" customHeight="1" x14ac:dyDescent="0.2">
      <c r="A187" s="23"/>
      <c r="B187" s="121"/>
      <c r="C187" s="204"/>
      <c r="D187" s="204"/>
      <c r="E187" s="204"/>
      <c r="F187" s="204"/>
      <c r="G187" s="204"/>
      <c r="H187" s="204"/>
      <c r="I187" s="204"/>
      <c r="J187" s="204"/>
      <c r="K187" s="204"/>
      <c r="L187" s="122"/>
      <c r="M187" s="89"/>
      <c r="N187" s="24"/>
      <c r="O187" s="1"/>
    </row>
    <row r="188" spans="1:23" s="2" customFormat="1" ht="26.25" customHeight="1" x14ac:dyDescent="0.2">
      <c r="A188" s="23"/>
      <c r="B188" s="121">
        <v>1501</v>
      </c>
      <c r="C188" s="123" t="s">
        <v>36</v>
      </c>
      <c r="D188" s="204"/>
      <c r="E188" s="204"/>
      <c r="F188" s="204"/>
      <c r="G188" s="204"/>
      <c r="H188" s="204"/>
      <c r="I188" s="204"/>
      <c r="J188" s="204"/>
      <c r="K188" s="204"/>
      <c r="L188" s="122" t="s">
        <v>37</v>
      </c>
      <c r="M188" s="89">
        <f>+M190+M195</f>
        <v>211480000000</v>
      </c>
      <c r="N188" s="24"/>
    </row>
    <row r="189" spans="1:23" s="2" customFormat="1" ht="9.75" customHeight="1" x14ac:dyDescent="0.2">
      <c r="A189" s="23"/>
      <c r="B189" s="121"/>
      <c r="C189" s="123"/>
      <c r="D189" s="204"/>
      <c r="E189" s="204"/>
      <c r="F189" s="204"/>
      <c r="G189" s="204"/>
      <c r="H189" s="204"/>
      <c r="I189" s="204"/>
      <c r="J189" s="204"/>
      <c r="K189" s="204"/>
      <c r="L189" s="122"/>
      <c r="M189" s="89"/>
      <c r="N189" s="24"/>
      <c r="O189" s="1"/>
    </row>
    <row r="190" spans="1:23" s="2" customFormat="1" ht="65.25" customHeight="1" x14ac:dyDescent="0.2">
      <c r="A190" s="207"/>
      <c r="B190" s="121">
        <v>1501</v>
      </c>
      <c r="C190" s="123" t="s">
        <v>36</v>
      </c>
      <c r="D190" s="121">
        <v>17</v>
      </c>
      <c r="E190" s="102"/>
      <c r="F190" s="121"/>
      <c r="G190" s="121"/>
      <c r="H190" s="102"/>
      <c r="I190" s="102"/>
      <c r="J190" s="103"/>
      <c r="K190" s="102"/>
      <c r="L190" s="122" t="s">
        <v>38</v>
      </c>
      <c r="M190" s="89">
        <f>+M192</f>
        <v>1480000000</v>
      </c>
      <c r="N190" s="3"/>
      <c r="O190" s="32"/>
      <c r="P190" s="32"/>
      <c r="Q190" s="18"/>
      <c r="R190" s="18"/>
      <c r="S190" s="100"/>
    </row>
    <row r="191" spans="1:23" s="2" customFormat="1" ht="9" customHeight="1" x14ac:dyDescent="0.2">
      <c r="A191" s="207"/>
      <c r="B191" s="121"/>
      <c r="C191" s="123"/>
      <c r="D191" s="121"/>
      <c r="E191" s="102"/>
      <c r="F191" s="121"/>
      <c r="G191" s="121"/>
      <c r="H191" s="102"/>
      <c r="I191" s="102"/>
      <c r="J191" s="103"/>
      <c r="K191" s="102"/>
      <c r="L191" s="122"/>
      <c r="M191" s="89"/>
      <c r="N191" s="3"/>
      <c r="O191" s="32"/>
      <c r="P191" s="32"/>
      <c r="Q191" s="18"/>
      <c r="R191" s="18"/>
      <c r="S191" s="100"/>
    </row>
    <row r="192" spans="1:23" s="2" customFormat="1" ht="47.25" customHeight="1" x14ac:dyDescent="0.2">
      <c r="A192" s="207"/>
      <c r="B192" s="121">
        <v>1501</v>
      </c>
      <c r="C192" s="123" t="s">
        <v>36</v>
      </c>
      <c r="D192" s="121">
        <v>17</v>
      </c>
      <c r="E192" s="121">
        <v>0</v>
      </c>
      <c r="F192" s="121">
        <v>1501030</v>
      </c>
      <c r="G192" s="121"/>
      <c r="H192" s="102"/>
      <c r="I192" s="102"/>
      <c r="J192" s="103"/>
      <c r="K192" s="102"/>
      <c r="L192" s="122" t="s">
        <v>46</v>
      </c>
      <c r="M192" s="89">
        <f>+M193</f>
        <v>1480000000</v>
      </c>
      <c r="N192" s="3"/>
      <c r="O192" s="80"/>
      <c r="P192" s="80"/>
      <c r="Q192" s="80"/>
      <c r="R192" s="80"/>
      <c r="S192" s="80"/>
      <c r="T192" s="20"/>
    </row>
    <row r="193" spans="1:20" s="2" customFormat="1" ht="28.5" customHeight="1" x14ac:dyDescent="0.2">
      <c r="A193" s="207"/>
      <c r="B193" s="102">
        <v>1501</v>
      </c>
      <c r="C193" s="102" t="s">
        <v>36</v>
      </c>
      <c r="D193" s="102">
        <v>17</v>
      </c>
      <c r="E193" s="102">
        <v>0</v>
      </c>
      <c r="F193" s="102">
        <v>1501030</v>
      </c>
      <c r="G193" s="103" t="s">
        <v>40</v>
      </c>
      <c r="H193" s="102"/>
      <c r="I193" s="102"/>
      <c r="J193" s="103"/>
      <c r="K193" s="102"/>
      <c r="L193" s="199" t="s">
        <v>41</v>
      </c>
      <c r="M193" s="90">
        <f>+M194</f>
        <v>1480000000</v>
      </c>
      <c r="N193" s="3"/>
      <c r="O193" s="86"/>
      <c r="P193" s="87"/>
      <c r="Q193" s="81"/>
      <c r="R193" s="81"/>
      <c r="S193" s="81"/>
    </row>
    <row r="194" spans="1:20" s="2" customFormat="1" ht="31.5" customHeight="1" x14ac:dyDescent="0.2">
      <c r="A194" s="207"/>
      <c r="B194" s="102">
        <v>1501</v>
      </c>
      <c r="C194" s="102" t="s">
        <v>36</v>
      </c>
      <c r="D194" s="102">
        <v>17</v>
      </c>
      <c r="E194" s="102">
        <v>0</v>
      </c>
      <c r="F194" s="102">
        <v>1501030</v>
      </c>
      <c r="G194" s="103" t="s">
        <v>40</v>
      </c>
      <c r="H194" s="102">
        <v>11</v>
      </c>
      <c r="I194" s="102" t="s">
        <v>42</v>
      </c>
      <c r="J194" s="103" t="s">
        <v>60</v>
      </c>
      <c r="K194" s="102"/>
      <c r="L194" s="199" t="s">
        <v>125</v>
      </c>
      <c r="M194" s="90">
        <v>1480000000</v>
      </c>
      <c r="N194" s="3"/>
      <c r="O194" s="1"/>
      <c r="Q194" s="21"/>
      <c r="R194" s="21"/>
      <c r="S194" s="21"/>
    </row>
    <row r="195" spans="1:20" s="2" customFormat="1" ht="36" customHeight="1" x14ac:dyDescent="0.2">
      <c r="A195" s="23"/>
      <c r="B195" s="121">
        <v>1501</v>
      </c>
      <c r="C195" s="123" t="s">
        <v>36</v>
      </c>
      <c r="D195" s="121">
        <v>20</v>
      </c>
      <c r="E195" s="121"/>
      <c r="F195" s="204"/>
      <c r="G195" s="204"/>
      <c r="H195" s="204"/>
      <c r="I195" s="204"/>
      <c r="J195" s="204"/>
      <c r="K195" s="204"/>
      <c r="L195" s="122" t="s">
        <v>53</v>
      </c>
      <c r="M195" s="89">
        <f>+M202+M197</f>
        <v>210000000000</v>
      </c>
      <c r="N195" s="24"/>
      <c r="O195" s="1"/>
    </row>
    <row r="196" spans="1:20" s="2" customFormat="1" ht="8.25" customHeight="1" x14ac:dyDescent="0.2">
      <c r="A196" s="23"/>
      <c r="B196" s="121"/>
      <c r="C196" s="123"/>
      <c r="D196" s="121"/>
      <c r="E196" s="121"/>
      <c r="F196" s="204"/>
      <c r="G196" s="204"/>
      <c r="H196" s="204"/>
      <c r="I196" s="204"/>
      <c r="J196" s="204"/>
      <c r="K196" s="204"/>
      <c r="L196" s="122"/>
      <c r="M196" s="89"/>
      <c r="N196" s="24"/>
      <c r="O196" s="1"/>
    </row>
    <row r="197" spans="1:20" s="2" customFormat="1" ht="45" customHeight="1" x14ac:dyDescent="0.2">
      <c r="A197" s="23"/>
      <c r="B197" s="121">
        <v>1501</v>
      </c>
      <c r="C197" s="123" t="s">
        <v>36</v>
      </c>
      <c r="D197" s="121">
        <v>20</v>
      </c>
      <c r="E197" s="121">
        <v>0</v>
      </c>
      <c r="F197" s="121">
        <v>1501023</v>
      </c>
      <c r="G197" s="212"/>
      <c r="H197" s="212"/>
      <c r="I197" s="212"/>
      <c r="J197" s="212"/>
      <c r="K197" s="212"/>
      <c r="L197" s="122" t="s">
        <v>54</v>
      </c>
      <c r="M197" s="89">
        <f>+M199</f>
        <v>200000000000</v>
      </c>
      <c r="N197" s="24"/>
      <c r="O197" s="20"/>
      <c r="P197" s="20"/>
      <c r="Q197" s="20"/>
      <c r="R197" s="20"/>
      <c r="S197" s="20"/>
      <c r="T197" s="20"/>
    </row>
    <row r="198" spans="1:20" s="2" customFormat="1" ht="0.75" hidden="1" customHeight="1" x14ac:dyDescent="0.2">
      <c r="A198" s="23"/>
      <c r="B198" s="121"/>
      <c r="C198" s="123"/>
      <c r="D198" s="121"/>
      <c r="E198" s="121"/>
      <c r="F198" s="121"/>
      <c r="G198" s="212"/>
      <c r="H198" s="212"/>
      <c r="I198" s="212"/>
      <c r="J198" s="212"/>
      <c r="K198" s="212"/>
      <c r="L198" s="122"/>
      <c r="M198" s="90"/>
      <c r="N198" s="24"/>
      <c r="O198" s="1"/>
    </row>
    <row r="199" spans="1:20" s="2" customFormat="1" ht="21.75" customHeight="1" x14ac:dyDescent="0.2">
      <c r="A199" s="23"/>
      <c r="B199" s="102">
        <v>1501</v>
      </c>
      <c r="C199" s="103" t="s">
        <v>36</v>
      </c>
      <c r="D199" s="102">
        <v>20</v>
      </c>
      <c r="E199" s="102">
        <v>0</v>
      </c>
      <c r="F199" s="102">
        <v>1501023</v>
      </c>
      <c r="G199" s="103" t="s">
        <v>40</v>
      </c>
      <c r="H199" s="212"/>
      <c r="I199" s="212"/>
      <c r="J199" s="212"/>
      <c r="K199" s="212"/>
      <c r="L199" s="213" t="s">
        <v>41</v>
      </c>
      <c r="M199" s="90">
        <f>+M200+M201</f>
        <v>200000000000</v>
      </c>
      <c r="N199" s="24"/>
      <c r="O199" s="1"/>
    </row>
    <row r="200" spans="1:20" s="1" customFormat="1" ht="30" customHeight="1" x14ac:dyDescent="0.2">
      <c r="A200" s="214"/>
      <c r="B200" s="102">
        <v>1501</v>
      </c>
      <c r="C200" s="103" t="s">
        <v>36</v>
      </c>
      <c r="D200" s="102">
        <v>20</v>
      </c>
      <c r="E200" s="102">
        <v>0</v>
      </c>
      <c r="F200" s="102">
        <v>1501023</v>
      </c>
      <c r="G200" s="103" t="s">
        <v>40</v>
      </c>
      <c r="H200" s="102">
        <v>11</v>
      </c>
      <c r="I200" s="102" t="s">
        <v>42</v>
      </c>
      <c r="J200" s="103" t="s">
        <v>60</v>
      </c>
      <c r="K200" s="102"/>
      <c r="L200" s="213" t="s">
        <v>125</v>
      </c>
      <c r="M200" s="106">
        <v>67615084967</v>
      </c>
      <c r="N200" s="3"/>
    </row>
    <row r="201" spans="1:20" s="1" customFormat="1" ht="33.75" customHeight="1" x14ac:dyDescent="0.2">
      <c r="A201" s="214"/>
      <c r="B201" s="102">
        <v>1501</v>
      </c>
      <c r="C201" s="103" t="s">
        <v>36</v>
      </c>
      <c r="D201" s="102">
        <v>20</v>
      </c>
      <c r="E201" s="102">
        <v>0</v>
      </c>
      <c r="F201" s="102">
        <v>1501023</v>
      </c>
      <c r="G201" s="103" t="s">
        <v>40</v>
      </c>
      <c r="H201" s="102">
        <v>13</v>
      </c>
      <c r="I201" s="102" t="s">
        <v>42</v>
      </c>
      <c r="J201" s="103" t="s">
        <v>60</v>
      </c>
      <c r="K201" s="102"/>
      <c r="L201" s="213" t="s">
        <v>125</v>
      </c>
      <c r="M201" s="106">
        <v>132384915033</v>
      </c>
      <c r="N201" s="3"/>
      <c r="O201" s="224"/>
    </row>
    <row r="202" spans="1:20" s="2" customFormat="1" ht="39" customHeight="1" x14ac:dyDescent="0.2">
      <c r="A202" s="23"/>
      <c r="B202" s="121">
        <v>1501</v>
      </c>
      <c r="C202" s="123" t="s">
        <v>36</v>
      </c>
      <c r="D202" s="121">
        <v>20</v>
      </c>
      <c r="E202" s="121">
        <v>0</v>
      </c>
      <c r="F202" s="121" t="s">
        <v>94</v>
      </c>
      <c r="G202" s="204"/>
      <c r="H202" s="204"/>
      <c r="I202" s="204"/>
      <c r="J202" s="204"/>
      <c r="K202" s="204"/>
      <c r="L202" s="122" t="s">
        <v>151</v>
      </c>
      <c r="M202" s="89">
        <f>+M204</f>
        <v>10000000000</v>
      </c>
      <c r="N202" s="24"/>
      <c r="O202" s="20"/>
      <c r="P202" s="20"/>
      <c r="Q202" s="20"/>
      <c r="R202" s="20"/>
      <c r="S202" s="20"/>
      <c r="T202" s="20"/>
    </row>
    <row r="203" spans="1:20" s="2" customFormat="1" ht="4.5" customHeight="1" x14ac:dyDescent="0.2">
      <c r="A203" s="23"/>
      <c r="B203" s="121"/>
      <c r="C203" s="123"/>
      <c r="D203" s="121"/>
      <c r="E203" s="121"/>
      <c r="F203" s="121"/>
      <c r="G203" s="204"/>
      <c r="H203" s="204"/>
      <c r="I203" s="204"/>
      <c r="J203" s="204"/>
      <c r="K203" s="204"/>
      <c r="L203" s="122"/>
      <c r="M203" s="90"/>
      <c r="N203" s="24"/>
      <c r="O203" s="1"/>
    </row>
    <row r="204" spans="1:20" s="2" customFormat="1" ht="21.75" customHeight="1" x14ac:dyDescent="0.2">
      <c r="A204" s="23"/>
      <c r="B204" s="102">
        <v>1501</v>
      </c>
      <c r="C204" s="103" t="s">
        <v>36</v>
      </c>
      <c r="D204" s="102">
        <v>20</v>
      </c>
      <c r="E204" s="102">
        <v>0</v>
      </c>
      <c r="F204" s="102" t="s">
        <v>94</v>
      </c>
      <c r="G204" s="103" t="s">
        <v>40</v>
      </c>
      <c r="H204" s="204"/>
      <c r="I204" s="204"/>
      <c r="J204" s="204"/>
      <c r="K204" s="204"/>
      <c r="L204" s="199" t="s">
        <v>41</v>
      </c>
      <c r="M204" s="90">
        <f>+M205</f>
        <v>10000000000</v>
      </c>
      <c r="N204" s="24"/>
      <c r="O204" s="1"/>
    </row>
    <row r="205" spans="1:20" s="1" customFormat="1" ht="42" customHeight="1" x14ac:dyDescent="0.2">
      <c r="A205" s="207"/>
      <c r="B205" s="102">
        <v>1501</v>
      </c>
      <c r="C205" s="103" t="s">
        <v>36</v>
      </c>
      <c r="D205" s="102">
        <v>20</v>
      </c>
      <c r="E205" s="102">
        <v>0</v>
      </c>
      <c r="F205" s="102" t="s">
        <v>94</v>
      </c>
      <c r="G205" s="103" t="s">
        <v>40</v>
      </c>
      <c r="H205" s="102">
        <v>11</v>
      </c>
      <c r="I205" s="102" t="s">
        <v>42</v>
      </c>
      <c r="J205" s="103" t="s">
        <v>60</v>
      </c>
      <c r="K205" s="102"/>
      <c r="L205" s="199" t="s">
        <v>125</v>
      </c>
      <c r="M205" s="106">
        <v>10000000000</v>
      </c>
      <c r="N205" s="3"/>
    </row>
    <row r="206" spans="1:20" s="2" customFormat="1" ht="7.5" hidden="1" customHeight="1" x14ac:dyDescent="0.2">
      <c r="A206" s="23"/>
      <c r="B206" s="204"/>
      <c r="C206" s="204"/>
      <c r="D206" s="204"/>
      <c r="E206" s="204"/>
      <c r="F206" s="204"/>
      <c r="G206" s="204"/>
      <c r="H206" s="204"/>
      <c r="I206" s="204"/>
      <c r="J206" s="204"/>
      <c r="K206" s="204"/>
      <c r="L206" s="204"/>
      <c r="M206" s="219"/>
      <c r="N206" s="24"/>
      <c r="O206" s="1"/>
      <c r="P206" s="18"/>
      <c r="Q206" s="18"/>
      <c r="R206" s="18"/>
    </row>
    <row r="207" spans="1:20" s="2" customFormat="1" ht="24" customHeight="1" x14ac:dyDescent="0.2">
      <c r="A207" s="14"/>
      <c r="B207" s="256" t="s">
        <v>100</v>
      </c>
      <c r="C207" s="256"/>
      <c r="D207" s="256"/>
      <c r="E207" s="256"/>
      <c r="F207" s="256"/>
      <c r="G207" s="256"/>
      <c r="H207" s="256"/>
      <c r="I207" s="256"/>
      <c r="J207" s="256"/>
      <c r="K207" s="256"/>
      <c r="L207" s="256"/>
      <c r="M207" s="256"/>
      <c r="N207" s="16"/>
      <c r="O207" s="1"/>
    </row>
    <row r="208" spans="1:20" s="2" customFormat="1" ht="3.75" customHeight="1" x14ac:dyDescent="0.2">
      <c r="A208" s="14"/>
      <c r="B208" s="199"/>
      <c r="C208" s="199"/>
      <c r="D208" s="199"/>
      <c r="E208" s="199"/>
      <c r="F208" s="199"/>
      <c r="G208" s="199"/>
      <c r="H208" s="199"/>
      <c r="I208" s="199"/>
      <c r="J208" s="199"/>
      <c r="K208" s="199"/>
      <c r="L208" s="199"/>
      <c r="M208" s="221"/>
      <c r="N208" s="16"/>
      <c r="O208" s="1"/>
    </row>
    <row r="209" spans="1:19" s="2" customFormat="1" ht="15.75" x14ac:dyDescent="0.2">
      <c r="A209" s="28"/>
      <c r="B209" s="257" t="s">
        <v>20</v>
      </c>
      <c r="C209" s="257"/>
      <c r="D209" s="257"/>
      <c r="E209" s="257"/>
      <c r="F209" s="257"/>
      <c r="G209" s="257"/>
      <c r="H209" s="257"/>
      <c r="I209" s="257"/>
      <c r="J209" s="257"/>
      <c r="K209" s="257"/>
      <c r="L209" s="257"/>
      <c r="M209" s="257"/>
      <c r="N209" s="29"/>
      <c r="O209" s="1"/>
    </row>
    <row r="210" spans="1:19" s="2" customFormat="1" ht="15.75" x14ac:dyDescent="0.25">
      <c r="A210" s="30"/>
      <c r="B210" s="257" t="s">
        <v>22</v>
      </c>
      <c r="C210" s="257"/>
      <c r="D210" s="257"/>
      <c r="E210" s="257"/>
      <c r="F210" s="257"/>
      <c r="G210" s="257"/>
      <c r="H210" s="257"/>
      <c r="I210" s="257"/>
      <c r="J210" s="257"/>
      <c r="K210" s="257"/>
      <c r="L210" s="257"/>
      <c r="M210" s="257"/>
      <c r="N210" s="29"/>
      <c r="O210" s="1"/>
    </row>
    <row r="211" spans="1:19" s="2" customFormat="1" ht="15.75" x14ac:dyDescent="0.25">
      <c r="A211" s="30"/>
      <c r="B211" s="257" t="s">
        <v>23</v>
      </c>
      <c r="C211" s="257"/>
      <c r="D211" s="257"/>
      <c r="E211" s="257"/>
      <c r="F211" s="257"/>
      <c r="G211" s="257"/>
      <c r="H211" s="257"/>
      <c r="I211" s="257"/>
      <c r="J211" s="257"/>
      <c r="K211" s="257"/>
      <c r="L211" s="257"/>
      <c r="M211" s="257"/>
      <c r="N211" s="29"/>
      <c r="O211" s="1"/>
    </row>
    <row r="212" spans="1:19" s="2" customFormat="1" ht="3.75" customHeight="1" x14ac:dyDescent="0.25">
      <c r="A212" s="4"/>
      <c r="B212" s="208"/>
      <c r="C212" s="208"/>
      <c r="D212" s="208"/>
      <c r="E212" s="208"/>
      <c r="F212" s="208"/>
      <c r="G212" s="208"/>
      <c r="H212" s="208"/>
      <c r="I212" s="208"/>
      <c r="J212" s="208"/>
      <c r="K212" s="208"/>
      <c r="L212" s="208"/>
      <c r="M212" s="218"/>
      <c r="N212" s="209"/>
      <c r="O212" s="1"/>
    </row>
    <row r="213" spans="1:19" s="2" customFormat="1" ht="15.75" x14ac:dyDescent="0.25">
      <c r="A213" s="207"/>
      <c r="B213" s="116" t="s">
        <v>24</v>
      </c>
      <c r="C213" s="116" t="s">
        <v>25</v>
      </c>
      <c r="D213" s="116" t="s">
        <v>26</v>
      </c>
      <c r="E213" s="116" t="s">
        <v>27</v>
      </c>
      <c r="F213" s="116" t="s">
        <v>57</v>
      </c>
      <c r="G213" s="116" t="s">
        <v>29</v>
      </c>
      <c r="H213" s="116" t="s">
        <v>30</v>
      </c>
      <c r="I213" s="116" t="s">
        <v>31</v>
      </c>
      <c r="J213" s="116" t="s">
        <v>32</v>
      </c>
      <c r="K213" s="117"/>
      <c r="L213" s="118" t="s">
        <v>33</v>
      </c>
      <c r="M213" s="116" t="s">
        <v>34</v>
      </c>
      <c r="N213" s="3"/>
      <c r="O213" s="1"/>
    </row>
    <row r="214" spans="1:19" s="2" customFormat="1" ht="6.75" customHeight="1" x14ac:dyDescent="0.25">
      <c r="A214" s="207"/>
      <c r="B214" s="119"/>
      <c r="C214" s="119"/>
      <c r="D214" s="119"/>
      <c r="E214" s="119"/>
      <c r="F214" s="119"/>
      <c r="G214" s="119"/>
      <c r="H214" s="119"/>
      <c r="I214" s="119"/>
      <c r="J214" s="119"/>
      <c r="K214" s="120"/>
      <c r="L214" s="119"/>
      <c r="M214" s="215"/>
      <c r="N214" s="3"/>
      <c r="O214" s="1"/>
    </row>
    <row r="215" spans="1:19" s="1" customFormat="1" ht="52.5" customHeight="1" x14ac:dyDescent="0.25">
      <c r="A215" s="14"/>
      <c r="B215" s="121">
        <v>1501</v>
      </c>
      <c r="C215" s="121"/>
      <c r="D215" s="121"/>
      <c r="E215" s="121"/>
      <c r="F215" s="121"/>
      <c r="G215" s="121"/>
      <c r="H215" s="102"/>
      <c r="I215" s="102"/>
      <c r="J215" s="102"/>
      <c r="K215" s="102"/>
      <c r="L215" s="122" t="s">
        <v>35</v>
      </c>
      <c r="M215" s="89">
        <f>SUM(M217)</f>
        <v>9000000000</v>
      </c>
      <c r="N215" s="16"/>
      <c r="P215" s="101"/>
    </row>
    <row r="216" spans="1:19" s="1" customFormat="1" ht="1.5" customHeight="1" x14ac:dyDescent="0.25">
      <c r="A216" s="14"/>
      <c r="B216" s="121"/>
      <c r="C216" s="121"/>
      <c r="D216" s="121"/>
      <c r="E216" s="121"/>
      <c r="F216" s="121"/>
      <c r="G216" s="121"/>
      <c r="H216" s="102"/>
      <c r="I216" s="102"/>
      <c r="J216" s="102"/>
      <c r="K216" s="102"/>
      <c r="L216" s="122"/>
      <c r="M216" s="89"/>
      <c r="N216" s="16"/>
      <c r="P216" s="101"/>
    </row>
    <row r="217" spans="1:19" s="1" customFormat="1" ht="26.25" customHeight="1" x14ac:dyDescent="0.25">
      <c r="A217" s="14"/>
      <c r="B217" s="121">
        <v>1501</v>
      </c>
      <c r="C217" s="123" t="s">
        <v>36</v>
      </c>
      <c r="D217" s="102"/>
      <c r="E217" s="102"/>
      <c r="F217" s="102"/>
      <c r="G217" s="102"/>
      <c r="H217" s="102"/>
      <c r="I217" s="102"/>
      <c r="J217" s="102"/>
      <c r="K217" s="102"/>
      <c r="L217" s="122" t="s">
        <v>37</v>
      </c>
      <c r="M217" s="89">
        <f>SUM(M219)</f>
        <v>9000000000</v>
      </c>
      <c r="N217" s="16"/>
      <c r="P217" s="101"/>
    </row>
    <row r="218" spans="1:19" s="1" customFormat="1" ht="8.25" customHeight="1" x14ac:dyDescent="0.25">
      <c r="A218" s="14"/>
      <c r="B218" s="121"/>
      <c r="C218" s="123"/>
      <c r="D218" s="102"/>
      <c r="E218" s="102"/>
      <c r="F218" s="102"/>
      <c r="G218" s="102"/>
      <c r="H218" s="102"/>
      <c r="I218" s="102"/>
      <c r="J218" s="102"/>
      <c r="K218" s="102"/>
      <c r="L218" s="122"/>
      <c r="M218" s="89"/>
      <c r="N218" s="16"/>
      <c r="P218" s="105"/>
    </row>
    <row r="219" spans="1:19" s="1" customFormat="1" ht="58.5" customHeight="1" x14ac:dyDescent="0.25">
      <c r="A219" s="14"/>
      <c r="B219" s="121">
        <v>1501</v>
      </c>
      <c r="C219" s="123" t="s">
        <v>36</v>
      </c>
      <c r="D219" s="121">
        <v>21</v>
      </c>
      <c r="E219" s="121"/>
      <c r="F219" s="121"/>
      <c r="G219" s="121"/>
      <c r="H219" s="121"/>
      <c r="I219" s="121"/>
      <c r="J219" s="123"/>
      <c r="K219" s="102"/>
      <c r="L219" s="122" t="s">
        <v>103</v>
      </c>
      <c r="M219" s="89">
        <f>+M221</f>
        <v>9000000000</v>
      </c>
      <c r="N219" s="16"/>
      <c r="O219" s="32"/>
      <c r="P219" s="32"/>
      <c r="Q219" s="18"/>
      <c r="R219" s="18"/>
      <c r="S219" s="100"/>
    </row>
    <row r="220" spans="1:19" s="1" customFormat="1" ht="3.75" customHeight="1" x14ac:dyDescent="0.25">
      <c r="A220" s="14"/>
      <c r="B220" s="121"/>
      <c r="C220" s="123"/>
      <c r="D220" s="121"/>
      <c r="E220" s="121"/>
      <c r="F220" s="121"/>
      <c r="G220" s="121"/>
      <c r="H220" s="121"/>
      <c r="I220" s="121"/>
      <c r="J220" s="123"/>
      <c r="K220" s="102"/>
      <c r="L220" s="122"/>
      <c r="M220" s="89"/>
      <c r="N220" s="16"/>
      <c r="P220" s="17"/>
    </row>
    <row r="221" spans="1:19" s="1" customFormat="1" ht="33" customHeight="1" x14ac:dyDescent="0.25">
      <c r="A221" s="14"/>
      <c r="B221" s="121">
        <v>1501</v>
      </c>
      <c r="C221" s="123" t="s">
        <v>36</v>
      </c>
      <c r="D221" s="121">
        <v>21</v>
      </c>
      <c r="E221" s="121">
        <v>0</v>
      </c>
      <c r="F221" s="121">
        <v>1501022</v>
      </c>
      <c r="G221" s="121"/>
      <c r="H221" s="121"/>
      <c r="I221" s="121"/>
      <c r="J221" s="123"/>
      <c r="K221" s="102"/>
      <c r="L221" s="122" t="s">
        <v>59</v>
      </c>
      <c r="M221" s="89">
        <f>+M223</f>
        <v>9000000000</v>
      </c>
      <c r="N221" s="16"/>
      <c r="O221" s="101"/>
      <c r="P221" s="101"/>
      <c r="Q221" s="101"/>
      <c r="R221" s="101"/>
      <c r="S221" s="101"/>
    </row>
    <row r="222" spans="1:19" s="1" customFormat="1" ht="2.25" customHeight="1" x14ac:dyDescent="0.25">
      <c r="A222" s="14"/>
      <c r="B222" s="121"/>
      <c r="C222" s="123"/>
      <c r="D222" s="121"/>
      <c r="E222" s="121"/>
      <c r="F222" s="121"/>
      <c r="G222" s="121"/>
      <c r="H222" s="121"/>
      <c r="I222" s="121"/>
      <c r="J222" s="123"/>
      <c r="K222" s="102"/>
      <c r="L222" s="122"/>
      <c r="M222" s="89"/>
      <c r="N222" s="16"/>
    </row>
    <row r="223" spans="1:19" s="1" customFormat="1" ht="35.25" customHeight="1" x14ac:dyDescent="0.25">
      <c r="A223" s="14"/>
      <c r="B223" s="102">
        <v>1501</v>
      </c>
      <c r="C223" s="103" t="s">
        <v>36</v>
      </c>
      <c r="D223" s="102">
        <v>21</v>
      </c>
      <c r="E223" s="102">
        <v>0</v>
      </c>
      <c r="F223" s="102">
        <v>1501022</v>
      </c>
      <c r="G223" s="103" t="s">
        <v>40</v>
      </c>
      <c r="H223" s="121"/>
      <c r="I223" s="121"/>
      <c r="J223" s="123"/>
      <c r="K223" s="102"/>
      <c r="L223" s="199" t="s">
        <v>41</v>
      </c>
      <c r="M223" s="90">
        <f>+M224</f>
        <v>9000000000</v>
      </c>
      <c r="N223" s="16"/>
    </row>
    <row r="224" spans="1:19" s="2" customFormat="1" ht="36.75" customHeight="1" x14ac:dyDescent="0.2">
      <c r="A224" s="207"/>
      <c r="B224" s="102">
        <v>1501</v>
      </c>
      <c r="C224" s="103" t="s">
        <v>36</v>
      </c>
      <c r="D224" s="102">
        <v>21</v>
      </c>
      <c r="E224" s="102">
        <v>0</v>
      </c>
      <c r="F224" s="102">
        <v>1501022</v>
      </c>
      <c r="G224" s="103" t="s">
        <v>40</v>
      </c>
      <c r="H224" s="102">
        <v>11</v>
      </c>
      <c r="I224" s="102" t="s">
        <v>42</v>
      </c>
      <c r="J224" s="103" t="s">
        <v>104</v>
      </c>
      <c r="K224" s="102"/>
      <c r="L224" s="199" t="s">
        <v>128</v>
      </c>
      <c r="M224" s="90">
        <v>9000000000</v>
      </c>
      <c r="N224" s="3"/>
      <c r="O224" s="1"/>
    </row>
    <row r="225" spans="1:18" s="2" customFormat="1" ht="7.5" customHeight="1" thickBot="1" x14ac:dyDescent="0.25">
      <c r="A225" s="207"/>
      <c r="B225" s="121"/>
      <c r="C225" s="102"/>
      <c r="D225" s="121"/>
      <c r="E225" s="121"/>
      <c r="F225" s="121"/>
      <c r="G225" s="123"/>
      <c r="H225" s="102"/>
      <c r="I225" s="102"/>
      <c r="J225" s="103"/>
      <c r="K225" s="102"/>
      <c r="L225" s="199"/>
      <c r="M225" s="90"/>
      <c r="N225" s="3"/>
      <c r="O225" s="1"/>
    </row>
    <row r="226" spans="1:18" s="27" customFormat="1" ht="26.25" customHeight="1" x14ac:dyDescent="0.2">
      <c r="A226" s="235" t="s">
        <v>55</v>
      </c>
      <c r="B226" s="236"/>
      <c r="C226" s="236"/>
      <c r="D226" s="236"/>
      <c r="E226" s="236"/>
      <c r="F226" s="236"/>
      <c r="G226" s="236"/>
      <c r="H226" s="236"/>
      <c r="I226" s="236"/>
      <c r="J226" s="236"/>
      <c r="K226" s="236"/>
      <c r="L226" s="236"/>
      <c r="M226" s="237" t="s">
        <v>148</v>
      </c>
      <c r="N226" s="238"/>
      <c r="O226" s="25"/>
      <c r="P226" s="26"/>
      <c r="Q226" s="26"/>
      <c r="R226" s="26"/>
    </row>
    <row r="227" spans="1:18" s="2" customFormat="1" ht="26.25" customHeight="1" thickBot="1" x14ac:dyDescent="0.25">
      <c r="A227" s="239" t="s">
        <v>149</v>
      </c>
      <c r="B227" s="240"/>
      <c r="C227" s="240"/>
      <c r="D227" s="240"/>
      <c r="E227" s="240"/>
      <c r="F227" s="240"/>
      <c r="G227" s="240"/>
      <c r="H227" s="240"/>
      <c r="I227" s="240"/>
      <c r="J227" s="240"/>
      <c r="K227" s="240"/>
      <c r="L227" s="240"/>
      <c r="M227" s="240"/>
      <c r="N227" s="241"/>
      <c r="O227" s="1"/>
      <c r="P227" s="18"/>
      <c r="Q227" s="18"/>
      <c r="R227" s="18"/>
    </row>
    <row r="228" spans="1:18" s="2" customFormat="1" ht="15.75" customHeight="1" x14ac:dyDescent="0.2">
      <c r="A228" s="23"/>
      <c r="B228" s="231"/>
      <c r="C228" s="231"/>
      <c r="D228" s="231"/>
      <c r="E228" s="231"/>
      <c r="F228" s="231"/>
      <c r="G228" s="231"/>
      <c r="H228" s="231"/>
      <c r="I228" s="231"/>
      <c r="J228" s="231"/>
      <c r="K228" s="231"/>
      <c r="L228" s="231"/>
      <c r="M228" s="231"/>
      <c r="N228" s="24"/>
      <c r="O228" s="1"/>
      <c r="P228" s="18"/>
      <c r="Q228" s="18"/>
      <c r="R228" s="18"/>
    </row>
    <row r="229" spans="1:18" s="1" customFormat="1" ht="36.6" customHeight="1" x14ac:dyDescent="0.25">
      <c r="A229" s="14"/>
      <c r="B229" s="121">
        <v>1599</v>
      </c>
      <c r="C229" s="121"/>
      <c r="D229" s="121"/>
      <c r="E229" s="121"/>
      <c r="F229" s="121"/>
      <c r="G229" s="123"/>
      <c r="H229" s="102"/>
      <c r="I229" s="102"/>
      <c r="J229" s="102"/>
      <c r="K229" s="102"/>
      <c r="L229" s="122" t="s">
        <v>61</v>
      </c>
      <c r="M229" s="89">
        <f>SUM(M230)</f>
        <v>1000000000</v>
      </c>
      <c r="N229" s="16"/>
    </row>
    <row r="230" spans="1:18" s="1" customFormat="1" ht="30" customHeight="1" x14ac:dyDescent="0.25">
      <c r="A230" s="14"/>
      <c r="B230" s="121">
        <v>1599</v>
      </c>
      <c r="C230" s="123" t="s">
        <v>36</v>
      </c>
      <c r="D230" s="102"/>
      <c r="E230" s="102"/>
      <c r="F230" s="102"/>
      <c r="G230" s="123"/>
      <c r="H230" s="102"/>
      <c r="I230" s="102"/>
      <c r="J230" s="102"/>
      <c r="K230" s="102"/>
      <c r="L230" s="122" t="s">
        <v>37</v>
      </c>
      <c r="M230" s="89">
        <f>SUM(M231)</f>
        <v>1000000000</v>
      </c>
      <c r="N230" s="16"/>
    </row>
    <row r="231" spans="1:18" s="2" customFormat="1" ht="37.5" customHeight="1" x14ac:dyDescent="0.25">
      <c r="A231" s="4"/>
      <c r="B231" s="121">
        <v>1599</v>
      </c>
      <c r="C231" s="123" t="s">
        <v>36</v>
      </c>
      <c r="D231" s="121">
        <v>1</v>
      </c>
      <c r="E231" s="121">
        <v>0</v>
      </c>
      <c r="F231" s="121"/>
      <c r="G231" s="123"/>
      <c r="H231" s="109"/>
      <c r="I231" s="109"/>
      <c r="J231" s="109"/>
      <c r="K231" s="200"/>
      <c r="L231" s="122" t="s">
        <v>105</v>
      </c>
      <c r="M231" s="89">
        <f>+M233</f>
        <v>1000000000</v>
      </c>
      <c r="N231" s="5"/>
      <c r="O231" s="1"/>
    </row>
    <row r="232" spans="1:18" s="2" customFormat="1" ht="8.25" customHeight="1" x14ac:dyDescent="0.2">
      <c r="A232" s="207"/>
      <c r="B232" s="102"/>
      <c r="C232" s="103"/>
      <c r="D232" s="102"/>
      <c r="E232" s="102"/>
      <c r="F232" s="102"/>
      <c r="G232" s="103"/>
      <c r="H232" s="102"/>
      <c r="I232" s="102"/>
      <c r="J232" s="103"/>
      <c r="K232" s="102"/>
      <c r="L232" s="199"/>
      <c r="M232" s="90"/>
      <c r="N232" s="3"/>
      <c r="O232" s="1"/>
    </row>
    <row r="233" spans="1:18" s="13" customFormat="1" ht="31.5" customHeight="1" x14ac:dyDescent="0.25">
      <c r="A233" s="4"/>
      <c r="B233" s="121">
        <v>1599</v>
      </c>
      <c r="C233" s="123" t="s">
        <v>36</v>
      </c>
      <c r="D233" s="121">
        <v>1</v>
      </c>
      <c r="E233" s="121">
        <v>0</v>
      </c>
      <c r="F233" s="121">
        <v>1599069</v>
      </c>
      <c r="G233" s="123"/>
      <c r="H233" s="109"/>
      <c r="I233" s="109"/>
      <c r="J233" s="109"/>
      <c r="K233" s="200"/>
      <c r="L233" s="122" t="s">
        <v>106</v>
      </c>
      <c r="M233" s="89">
        <f>+M234</f>
        <v>1000000000</v>
      </c>
      <c r="N233" s="5"/>
      <c r="O233" s="32"/>
    </row>
    <row r="234" spans="1:18" s="2" customFormat="1" ht="31.5" customHeight="1" x14ac:dyDescent="0.25">
      <c r="A234" s="4"/>
      <c r="B234" s="102">
        <v>1599</v>
      </c>
      <c r="C234" s="103" t="s">
        <v>36</v>
      </c>
      <c r="D234" s="102">
        <v>1</v>
      </c>
      <c r="E234" s="102">
        <v>0</v>
      </c>
      <c r="F234" s="102">
        <v>1599069</v>
      </c>
      <c r="G234" s="103" t="s">
        <v>40</v>
      </c>
      <c r="H234" s="109"/>
      <c r="I234" s="109"/>
      <c r="J234" s="109"/>
      <c r="K234" s="200"/>
      <c r="L234" s="199" t="s">
        <v>41</v>
      </c>
      <c r="M234" s="90">
        <f>+M235</f>
        <v>1000000000</v>
      </c>
      <c r="N234" s="5"/>
      <c r="O234" s="1"/>
    </row>
    <row r="235" spans="1:18" s="2" customFormat="1" ht="18.600000000000001" customHeight="1" x14ac:dyDescent="0.2">
      <c r="A235" s="207"/>
      <c r="B235" s="102">
        <v>1599</v>
      </c>
      <c r="C235" s="103" t="s">
        <v>36</v>
      </c>
      <c r="D235" s="102">
        <v>1</v>
      </c>
      <c r="E235" s="102">
        <v>0</v>
      </c>
      <c r="F235" s="102">
        <v>1599069</v>
      </c>
      <c r="G235" s="103" t="s">
        <v>40</v>
      </c>
      <c r="H235" s="102">
        <v>11</v>
      </c>
      <c r="I235" s="102" t="s">
        <v>42</v>
      </c>
      <c r="J235" s="103" t="s">
        <v>104</v>
      </c>
      <c r="K235" s="102"/>
      <c r="L235" s="199" t="s">
        <v>44</v>
      </c>
      <c r="M235" s="90">
        <v>1000000000</v>
      </c>
      <c r="N235" s="3"/>
      <c r="O235" s="1"/>
    </row>
    <row r="236" spans="1:18" s="2" customFormat="1" ht="9" customHeight="1" x14ac:dyDescent="0.2">
      <c r="A236" s="233"/>
      <c r="B236" s="102"/>
      <c r="C236" s="103"/>
      <c r="D236" s="102"/>
      <c r="E236" s="102"/>
      <c r="F236" s="102"/>
      <c r="G236" s="103"/>
      <c r="H236" s="102"/>
      <c r="I236" s="102"/>
      <c r="J236" s="103"/>
      <c r="K236" s="102"/>
      <c r="L236" s="232"/>
      <c r="M236" s="20"/>
      <c r="N236" s="3"/>
      <c r="O236" s="1"/>
    </row>
    <row r="237" spans="1:18" s="2" customFormat="1" ht="9" customHeight="1" x14ac:dyDescent="0.2">
      <c r="A237" s="8"/>
      <c r="B237" s="102"/>
      <c r="C237" s="103"/>
      <c r="D237" s="102"/>
      <c r="E237" s="102"/>
      <c r="F237" s="102"/>
      <c r="G237" s="103"/>
      <c r="H237" s="102"/>
      <c r="I237" s="102"/>
      <c r="J237" s="103"/>
      <c r="K237" s="102"/>
      <c r="L237" s="232"/>
      <c r="M237" s="90"/>
      <c r="N237" s="8"/>
      <c r="O237" s="1"/>
    </row>
    <row r="238" spans="1:18" s="2" customFormat="1" ht="24" customHeight="1" x14ac:dyDescent="0.2">
      <c r="A238" s="14"/>
      <c r="B238" s="256" t="s">
        <v>163</v>
      </c>
      <c r="C238" s="256"/>
      <c r="D238" s="256"/>
      <c r="E238" s="256"/>
      <c r="F238" s="256"/>
      <c r="G238" s="256"/>
      <c r="H238" s="256"/>
      <c r="I238" s="256"/>
      <c r="J238" s="256"/>
      <c r="K238" s="256"/>
      <c r="L238" s="256"/>
      <c r="M238" s="256"/>
      <c r="N238" s="16"/>
      <c r="O238" s="1"/>
    </row>
    <row r="239" spans="1:18" s="2" customFormat="1" ht="12" customHeight="1" x14ac:dyDescent="0.2">
      <c r="A239" s="14"/>
      <c r="B239" s="199"/>
      <c r="C239" s="199"/>
      <c r="D239" s="199"/>
      <c r="E239" s="199"/>
      <c r="F239" s="199"/>
      <c r="G239" s="199"/>
      <c r="H239" s="199"/>
      <c r="I239" s="199"/>
      <c r="J239" s="199"/>
      <c r="K239" s="199"/>
      <c r="L239" s="199"/>
      <c r="M239" s="221"/>
      <c r="N239" s="16"/>
      <c r="O239" s="1"/>
    </row>
    <row r="240" spans="1:18" s="2" customFormat="1" ht="15.75" x14ac:dyDescent="0.2">
      <c r="A240" s="28"/>
      <c r="B240" s="257" t="s">
        <v>20</v>
      </c>
      <c r="C240" s="257"/>
      <c r="D240" s="257"/>
      <c r="E240" s="257"/>
      <c r="F240" s="257"/>
      <c r="G240" s="257"/>
      <c r="H240" s="257"/>
      <c r="I240" s="257"/>
      <c r="J240" s="257"/>
      <c r="K240" s="257"/>
      <c r="L240" s="257"/>
      <c r="M240" s="257"/>
      <c r="N240" s="29"/>
      <c r="O240" s="1"/>
    </row>
    <row r="241" spans="1:19" s="2" customFormat="1" ht="15.75" x14ac:dyDescent="0.25">
      <c r="A241" s="30"/>
      <c r="B241" s="257" t="s">
        <v>22</v>
      </c>
      <c r="C241" s="257"/>
      <c r="D241" s="257"/>
      <c r="E241" s="257"/>
      <c r="F241" s="257"/>
      <c r="G241" s="257"/>
      <c r="H241" s="257"/>
      <c r="I241" s="257"/>
      <c r="J241" s="257"/>
      <c r="K241" s="257"/>
      <c r="L241" s="257"/>
      <c r="M241" s="257"/>
      <c r="N241" s="29"/>
      <c r="O241" s="1"/>
    </row>
    <row r="242" spans="1:19" s="2" customFormat="1" ht="15.75" x14ac:dyDescent="0.25">
      <c r="A242" s="30"/>
      <c r="B242" s="257" t="s">
        <v>23</v>
      </c>
      <c r="C242" s="257"/>
      <c r="D242" s="257"/>
      <c r="E242" s="257"/>
      <c r="F242" s="257"/>
      <c r="G242" s="257"/>
      <c r="H242" s="257"/>
      <c r="I242" s="257"/>
      <c r="J242" s="257"/>
      <c r="K242" s="257"/>
      <c r="L242" s="257"/>
      <c r="M242" s="257"/>
      <c r="N242" s="29"/>
      <c r="O242" s="1"/>
    </row>
    <row r="243" spans="1:19" s="2" customFormat="1" ht="3.75" customHeight="1" x14ac:dyDescent="0.25">
      <c r="A243" s="4"/>
      <c r="B243" s="208"/>
      <c r="C243" s="208"/>
      <c r="D243" s="208"/>
      <c r="E243" s="208"/>
      <c r="F243" s="208"/>
      <c r="G243" s="208"/>
      <c r="H243" s="208"/>
      <c r="I243" s="208"/>
      <c r="J243" s="208"/>
      <c r="K243" s="208"/>
      <c r="L243" s="208"/>
      <c r="M243" s="218"/>
      <c r="N243" s="209"/>
      <c r="O243" s="1"/>
    </row>
    <row r="244" spans="1:19" s="2" customFormat="1" ht="15.75" x14ac:dyDescent="0.25">
      <c r="A244" s="207"/>
      <c r="B244" s="116" t="s">
        <v>24</v>
      </c>
      <c r="C244" s="116" t="s">
        <v>25</v>
      </c>
      <c r="D244" s="116" t="s">
        <v>26</v>
      </c>
      <c r="E244" s="116" t="s">
        <v>27</v>
      </c>
      <c r="F244" s="116" t="s">
        <v>57</v>
      </c>
      <c r="G244" s="116" t="s">
        <v>29</v>
      </c>
      <c r="H244" s="116" t="s">
        <v>30</v>
      </c>
      <c r="I244" s="116" t="s">
        <v>31</v>
      </c>
      <c r="J244" s="116" t="s">
        <v>32</v>
      </c>
      <c r="K244" s="117"/>
      <c r="L244" s="118" t="s">
        <v>33</v>
      </c>
      <c r="M244" s="116" t="s">
        <v>34</v>
      </c>
      <c r="N244" s="3"/>
      <c r="O244" s="1"/>
    </row>
    <row r="245" spans="1:19" s="2" customFormat="1" ht="6.75" customHeight="1" x14ac:dyDescent="0.25">
      <c r="A245" s="207"/>
      <c r="B245" s="119"/>
      <c r="C245" s="119"/>
      <c r="D245" s="119"/>
      <c r="E245" s="119"/>
      <c r="F245" s="119"/>
      <c r="G245" s="119"/>
      <c r="H245" s="119"/>
      <c r="I245" s="119"/>
      <c r="J245" s="119"/>
      <c r="K245" s="120"/>
      <c r="L245" s="119"/>
      <c r="M245" s="215"/>
      <c r="N245" s="3"/>
      <c r="O245" s="1"/>
    </row>
    <row r="246" spans="1:19" s="1" customFormat="1" ht="47.25" customHeight="1" x14ac:dyDescent="0.25">
      <c r="A246" s="14"/>
      <c r="B246" s="121">
        <v>1501</v>
      </c>
      <c r="C246" s="121"/>
      <c r="D246" s="121"/>
      <c r="E246" s="121"/>
      <c r="F246" s="121"/>
      <c r="G246" s="121"/>
      <c r="H246" s="102"/>
      <c r="I246" s="102"/>
      <c r="J246" s="102"/>
      <c r="K246" s="102"/>
      <c r="L246" s="122" t="s">
        <v>35</v>
      </c>
      <c r="M246" s="89">
        <f>SUM(M248)</f>
        <v>20000000000</v>
      </c>
      <c r="N246" s="16"/>
      <c r="P246" s="101"/>
    </row>
    <row r="247" spans="1:19" s="1" customFormat="1" ht="6" customHeight="1" x14ac:dyDescent="0.25">
      <c r="A247" s="14"/>
      <c r="B247" s="121"/>
      <c r="C247" s="121"/>
      <c r="D247" s="121"/>
      <c r="E247" s="121"/>
      <c r="F247" s="121"/>
      <c r="G247" s="121"/>
      <c r="H247" s="102"/>
      <c r="I247" s="102"/>
      <c r="J247" s="102"/>
      <c r="K247" s="102"/>
      <c r="L247" s="122"/>
      <c r="M247" s="89"/>
      <c r="N247" s="16"/>
      <c r="P247" s="101"/>
    </row>
    <row r="248" spans="1:19" s="1" customFormat="1" ht="26.25" customHeight="1" x14ac:dyDescent="0.25">
      <c r="A248" s="14"/>
      <c r="B248" s="121">
        <v>1501</v>
      </c>
      <c r="C248" s="123" t="s">
        <v>36</v>
      </c>
      <c r="D248" s="102"/>
      <c r="E248" s="102"/>
      <c r="F248" s="102"/>
      <c r="G248" s="102"/>
      <c r="H248" s="102"/>
      <c r="I248" s="102"/>
      <c r="J248" s="102"/>
      <c r="K248" s="102"/>
      <c r="L248" s="122" t="s">
        <v>37</v>
      </c>
      <c r="M248" s="89">
        <f>+M250</f>
        <v>20000000000</v>
      </c>
      <c r="N248" s="16"/>
      <c r="P248" s="101"/>
    </row>
    <row r="249" spans="1:19" s="1" customFormat="1" ht="5.25" customHeight="1" x14ac:dyDescent="0.25">
      <c r="A249" s="14"/>
      <c r="B249" s="121"/>
      <c r="C249" s="123"/>
      <c r="D249" s="102"/>
      <c r="E249" s="102"/>
      <c r="F249" s="102"/>
      <c r="G249" s="102"/>
      <c r="H249" s="102"/>
      <c r="I249" s="102"/>
      <c r="J249" s="102"/>
      <c r="K249" s="102"/>
      <c r="L249" s="122"/>
      <c r="M249" s="89"/>
      <c r="N249" s="16"/>
      <c r="P249" s="101"/>
    </row>
    <row r="250" spans="1:19" s="1" customFormat="1" ht="51.75" customHeight="1" x14ac:dyDescent="0.25">
      <c r="A250" s="14"/>
      <c r="B250" s="121">
        <v>1501</v>
      </c>
      <c r="C250" s="123" t="s">
        <v>36</v>
      </c>
      <c r="D250" s="121">
        <v>21</v>
      </c>
      <c r="E250" s="121"/>
      <c r="F250" s="121"/>
      <c r="G250" s="121"/>
      <c r="H250" s="121"/>
      <c r="I250" s="121"/>
      <c r="J250" s="123"/>
      <c r="K250" s="102"/>
      <c r="L250" s="122" t="s">
        <v>103</v>
      </c>
      <c r="M250" s="89">
        <f>+M252</f>
        <v>20000000000</v>
      </c>
      <c r="N250" s="16"/>
      <c r="O250" s="32"/>
      <c r="P250" s="32"/>
      <c r="Q250" s="18"/>
      <c r="R250" s="18"/>
      <c r="S250" s="100"/>
    </row>
    <row r="251" spans="1:19" s="1" customFormat="1" ht="6" customHeight="1" x14ac:dyDescent="0.25">
      <c r="A251" s="14"/>
      <c r="B251" s="121"/>
      <c r="C251" s="123"/>
      <c r="D251" s="121"/>
      <c r="E251" s="121"/>
      <c r="F251" s="121"/>
      <c r="G251" s="121"/>
      <c r="H251" s="121"/>
      <c r="I251" s="121"/>
      <c r="J251" s="123"/>
      <c r="K251" s="102"/>
      <c r="L251" s="122"/>
      <c r="M251" s="89"/>
      <c r="N251" s="16"/>
      <c r="P251" s="17"/>
    </row>
    <row r="252" spans="1:19" s="1" customFormat="1" ht="27" customHeight="1" x14ac:dyDescent="0.25">
      <c r="A252" s="14"/>
      <c r="B252" s="121">
        <v>1501</v>
      </c>
      <c r="C252" s="123" t="s">
        <v>36</v>
      </c>
      <c r="D252" s="121">
        <v>21</v>
      </c>
      <c r="E252" s="121">
        <v>0</v>
      </c>
      <c r="F252" s="121">
        <v>1501022</v>
      </c>
      <c r="G252" s="121"/>
      <c r="H252" s="121"/>
      <c r="I252" s="121"/>
      <c r="J252" s="123"/>
      <c r="K252" s="102"/>
      <c r="L252" s="122" t="s">
        <v>59</v>
      </c>
      <c r="M252" s="89">
        <f>+M254</f>
        <v>20000000000</v>
      </c>
      <c r="N252" s="16"/>
      <c r="O252" s="101"/>
      <c r="P252" s="101"/>
      <c r="Q252" s="101"/>
      <c r="R252" s="101"/>
      <c r="S252" s="101"/>
    </row>
    <row r="253" spans="1:19" s="1" customFormat="1" ht="2.25" customHeight="1" x14ac:dyDescent="0.25">
      <c r="A253" s="14"/>
      <c r="B253" s="121"/>
      <c r="C253" s="123"/>
      <c r="D253" s="121"/>
      <c r="E253" s="121"/>
      <c r="F253" s="121"/>
      <c r="G253" s="121"/>
      <c r="H253" s="121"/>
      <c r="I253" s="121"/>
      <c r="J253" s="123"/>
      <c r="K253" s="102"/>
      <c r="L253" s="122"/>
      <c r="M253" s="89"/>
      <c r="N253" s="16"/>
    </row>
    <row r="254" spans="1:19" s="1" customFormat="1" ht="27" customHeight="1" x14ac:dyDescent="0.25">
      <c r="A254" s="14"/>
      <c r="B254" s="102">
        <v>1501</v>
      </c>
      <c r="C254" s="103" t="s">
        <v>36</v>
      </c>
      <c r="D254" s="102">
        <v>21</v>
      </c>
      <c r="E254" s="102">
        <v>0</v>
      </c>
      <c r="F254" s="102">
        <v>1501022</v>
      </c>
      <c r="G254" s="103" t="s">
        <v>40</v>
      </c>
      <c r="H254" s="121"/>
      <c r="I254" s="121"/>
      <c r="J254" s="123"/>
      <c r="K254" s="102"/>
      <c r="L254" s="199" t="s">
        <v>41</v>
      </c>
      <c r="M254" s="90">
        <f>+M255</f>
        <v>20000000000</v>
      </c>
      <c r="N254" s="16"/>
    </row>
    <row r="255" spans="1:19" s="2" customFormat="1" ht="23.25" customHeight="1" x14ac:dyDescent="0.2">
      <c r="A255" s="207"/>
      <c r="B255" s="102">
        <v>1501</v>
      </c>
      <c r="C255" s="103" t="s">
        <v>36</v>
      </c>
      <c r="D255" s="102">
        <v>21</v>
      </c>
      <c r="E255" s="102">
        <v>0</v>
      </c>
      <c r="F255" s="102">
        <v>1501022</v>
      </c>
      <c r="G255" s="103" t="s">
        <v>40</v>
      </c>
      <c r="H255" s="102">
        <v>16</v>
      </c>
      <c r="I255" s="102" t="s">
        <v>66</v>
      </c>
      <c r="J255" s="103" t="s">
        <v>133</v>
      </c>
      <c r="K255" s="102"/>
      <c r="L255" s="199" t="s">
        <v>152</v>
      </c>
      <c r="M255" s="90">
        <v>20000000000</v>
      </c>
      <c r="N255" s="3"/>
      <c r="O255" s="1"/>
    </row>
    <row r="256" spans="1:19" s="2" customFormat="1" ht="6.75" customHeight="1" x14ac:dyDescent="0.2">
      <c r="A256" s="207"/>
      <c r="B256" s="102"/>
      <c r="C256" s="103"/>
      <c r="D256" s="102"/>
      <c r="E256" s="102"/>
      <c r="F256" s="102"/>
      <c r="G256" s="103"/>
      <c r="H256" s="102"/>
      <c r="I256" s="102"/>
      <c r="J256" s="103"/>
      <c r="K256" s="102"/>
      <c r="L256" s="199"/>
      <c r="M256" s="90"/>
      <c r="N256" s="3"/>
      <c r="O256" s="1"/>
    </row>
    <row r="257" spans="1:22" s="2" customFormat="1" ht="14.25" customHeight="1" x14ac:dyDescent="0.2">
      <c r="A257" s="33"/>
      <c r="B257" s="203"/>
      <c r="C257" s="203"/>
      <c r="D257" s="203"/>
      <c r="E257" s="203"/>
      <c r="F257" s="203"/>
      <c r="G257" s="203"/>
      <c r="H257" s="203"/>
      <c r="I257" s="203"/>
      <c r="J257" s="203"/>
      <c r="K257" s="110"/>
      <c r="L257" s="203"/>
      <c r="M257" s="130"/>
      <c r="N257" s="3"/>
      <c r="O257" s="88"/>
      <c r="P257" s="88"/>
      <c r="Q257" s="88"/>
      <c r="R257" s="88"/>
      <c r="S257" s="88"/>
      <c r="T257" s="88"/>
      <c r="U257" s="88"/>
      <c r="V257" s="88"/>
    </row>
    <row r="258" spans="1:22" s="2" customFormat="1" ht="64.5" customHeight="1" x14ac:dyDescent="0.2">
      <c r="A258" s="33"/>
      <c r="B258" s="255" t="s">
        <v>116</v>
      </c>
      <c r="C258" s="255"/>
      <c r="D258" s="255"/>
      <c r="E258" s="255"/>
      <c r="F258" s="255"/>
      <c r="G258" s="255"/>
      <c r="H258" s="255"/>
      <c r="I258" s="255"/>
      <c r="J258" s="255"/>
      <c r="K258" s="255"/>
      <c r="L258" s="255"/>
      <c r="M258" s="255"/>
      <c r="N258" s="211"/>
      <c r="O258" s="1"/>
    </row>
    <row r="259" spans="1:22" s="2" customFormat="1" ht="3" customHeight="1" x14ac:dyDescent="0.2">
      <c r="A259" s="33"/>
      <c r="B259" s="201"/>
      <c r="C259" s="201"/>
      <c r="D259" s="201"/>
      <c r="E259" s="201"/>
      <c r="F259" s="201"/>
      <c r="G259" s="201"/>
      <c r="H259" s="201"/>
      <c r="I259" s="201"/>
      <c r="J259" s="201"/>
      <c r="K259" s="201"/>
      <c r="L259" s="201"/>
      <c r="M259" s="222"/>
      <c r="N259" s="202"/>
      <c r="O259" s="1"/>
    </row>
    <row r="260" spans="1:22" s="2" customFormat="1" ht="49.5" customHeight="1" x14ac:dyDescent="0.2">
      <c r="A260" s="33"/>
      <c r="B260" s="255" t="s">
        <v>117</v>
      </c>
      <c r="C260" s="255"/>
      <c r="D260" s="255"/>
      <c r="E260" s="255"/>
      <c r="F260" s="255"/>
      <c r="G260" s="255"/>
      <c r="H260" s="255"/>
      <c r="I260" s="255"/>
      <c r="J260" s="255"/>
      <c r="K260" s="255"/>
      <c r="L260" s="255"/>
      <c r="M260" s="255"/>
      <c r="N260" s="211"/>
      <c r="O260" s="1"/>
    </row>
    <row r="261" spans="1:22" s="2" customFormat="1" ht="10.5" customHeight="1" x14ac:dyDescent="0.2">
      <c r="A261" s="33"/>
      <c r="B261" s="201"/>
      <c r="C261" s="201"/>
      <c r="D261" s="201"/>
      <c r="E261" s="201"/>
      <c r="F261" s="201"/>
      <c r="G261" s="201"/>
      <c r="H261" s="201"/>
      <c r="I261" s="201"/>
      <c r="J261" s="201"/>
      <c r="K261" s="201"/>
      <c r="L261" s="201"/>
      <c r="M261" s="222"/>
      <c r="N261" s="202"/>
      <c r="O261" s="1"/>
    </row>
    <row r="262" spans="1:22" s="2" customFormat="1" ht="19.5" customHeight="1" x14ac:dyDescent="0.2">
      <c r="A262" s="207"/>
      <c r="B262" s="258" t="s">
        <v>118</v>
      </c>
      <c r="C262" s="258"/>
      <c r="D262" s="258"/>
      <c r="E262" s="258"/>
      <c r="F262" s="258"/>
      <c r="G262" s="258"/>
      <c r="H262" s="258"/>
      <c r="I262" s="258"/>
      <c r="J262" s="258"/>
      <c r="K262" s="258"/>
      <c r="L262" s="258"/>
      <c r="M262" s="258"/>
      <c r="N262" s="3"/>
      <c r="O262" s="88"/>
      <c r="P262" s="88"/>
      <c r="Q262" s="88"/>
      <c r="R262" s="88"/>
      <c r="S262" s="88"/>
      <c r="T262" s="88"/>
      <c r="U262" s="88"/>
      <c r="V262" s="88"/>
    </row>
    <row r="263" spans="1:22" s="2" customFormat="1" ht="12.75" customHeight="1" x14ac:dyDescent="0.2">
      <c r="A263" s="207"/>
      <c r="B263" s="203"/>
      <c r="C263" s="203"/>
      <c r="D263" s="203"/>
      <c r="E263" s="203"/>
      <c r="F263" s="203"/>
      <c r="G263" s="203"/>
      <c r="H263" s="203"/>
      <c r="I263" s="203"/>
      <c r="J263" s="203"/>
      <c r="K263" s="203"/>
      <c r="L263" s="203"/>
      <c r="M263" s="223"/>
      <c r="N263" s="3"/>
      <c r="O263" s="88"/>
      <c r="P263" s="88"/>
      <c r="Q263" s="88"/>
      <c r="R263" s="88"/>
      <c r="S263" s="88"/>
      <c r="T263" s="88"/>
      <c r="U263" s="88"/>
      <c r="V263" s="88"/>
    </row>
    <row r="264" spans="1:22" s="36" customFormat="1" ht="21.75" customHeight="1" x14ac:dyDescent="0.25">
      <c r="A264" s="207"/>
      <c r="B264" s="119" t="s">
        <v>68</v>
      </c>
      <c r="C264" s="119"/>
      <c r="D264" s="131"/>
      <c r="E264" s="131"/>
      <c r="F264" s="131"/>
      <c r="G264" s="131"/>
      <c r="H264" s="132"/>
      <c r="I264" s="8"/>
      <c r="J264" s="119"/>
      <c r="K264" s="133"/>
      <c r="L264" s="134"/>
      <c r="M264" s="34"/>
      <c r="N264" s="3"/>
      <c r="O264" s="88"/>
      <c r="P264" s="88"/>
      <c r="Q264" s="88"/>
      <c r="R264" s="88"/>
      <c r="S264" s="88"/>
      <c r="T264" s="88"/>
      <c r="U264" s="88"/>
      <c r="V264" s="88"/>
    </row>
    <row r="265" spans="1:22" s="36" customFormat="1" ht="15.75" x14ac:dyDescent="0.25">
      <c r="A265" s="207"/>
      <c r="B265" s="119" t="s">
        <v>69</v>
      </c>
      <c r="C265" s="119"/>
      <c r="D265" s="131"/>
      <c r="E265" s="131"/>
      <c r="F265" s="131"/>
      <c r="G265" s="131"/>
      <c r="H265" s="132"/>
      <c r="I265" s="8"/>
      <c r="J265" s="119"/>
      <c r="K265" s="133"/>
      <c r="L265" s="134"/>
      <c r="M265" s="37"/>
      <c r="N265" s="3"/>
      <c r="O265" s="88"/>
      <c r="P265" s="88"/>
      <c r="Q265" s="88"/>
      <c r="R265" s="88"/>
      <c r="S265" s="88"/>
      <c r="T265" s="88"/>
      <c r="U265" s="88"/>
      <c r="V265" s="88"/>
    </row>
    <row r="266" spans="1:22" s="36" customFormat="1" ht="15.75" x14ac:dyDescent="0.25">
      <c r="A266" s="207"/>
      <c r="B266" s="119"/>
      <c r="C266" s="119"/>
      <c r="D266" s="131"/>
      <c r="E266" s="131"/>
      <c r="F266" s="131"/>
      <c r="G266" s="131"/>
      <c r="H266" s="132"/>
      <c r="I266" s="8"/>
      <c r="J266" s="119"/>
      <c r="K266" s="133"/>
      <c r="L266" s="134"/>
      <c r="M266" s="37"/>
      <c r="N266" s="3"/>
      <c r="O266" s="35"/>
    </row>
    <row r="267" spans="1:22" s="36" customFormat="1" ht="15.75" x14ac:dyDescent="0.25">
      <c r="A267" s="207"/>
      <c r="B267" s="119"/>
      <c r="C267" s="119"/>
      <c r="D267" s="131"/>
      <c r="E267" s="131"/>
      <c r="F267" s="131"/>
      <c r="G267" s="131"/>
      <c r="H267" s="132"/>
      <c r="I267" s="8"/>
      <c r="J267" s="119"/>
      <c r="K267" s="133"/>
      <c r="L267" s="134"/>
      <c r="M267" s="37"/>
      <c r="N267" s="3"/>
      <c r="O267" s="35"/>
    </row>
    <row r="268" spans="1:22" s="36" customFormat="1" ht="15.75" x14ac:dyDescent="0.25">
      <c r="A268" s="207"/>
      <c r="B268" s="119"/>
      <c r="C268" s="119"/>
      <c r="D268" s="131"/>
      <c r="E268" s="131"/>
      <c r="F268" s="131"/>
      <c r="G268" s="131"/>
      <c r="H268" s="132"/>
      <c r="I268" s="8"/>
      <c r="J268" s="119"/>
      <c r="K268" s="133"/>
      <c r="L268" s="134"/>
      <c r="M268" s="37"/>
      <c r="N268" s="3"/>
      <c r="O268" s="35"/>
    </row>
    <row r="269" spans="1:22" s="36" customFormat="1" ht="15.75" x14ac:dyDescent="0.25">
      <c r="A269" s="207"/>
      <c r="B269" s="119"/>
      <c r="C269" s="119"/>
      <c r="D269" s="131"/>
      <c r="E269" s="131"/>
      <c r="F269" s="131"/>
      <c r="G269" s="131"/>
      <c r="H269" s="132"/>
      <c r="I269" s="8"/>
      <c r="J269" s="119"/>
      <c r="K269" s="133"/>
      <c r="L269" s="134"/>
      <c r="M269" s="37"/>
      <c r="N269" s="3"/>
      <c r="O269" s="35"/>
    </row>
    <row r="270" spans="1:22" s="36" customFormat="1" ht="15.75" x14ac:dyDescent="0.25">
      <c r="A270" s="207"/>
      <c r="B270" s="119"/>
      <c r="C270" s="119"/>
      <c r="D270" s="131"/>
      <c r="E270" s="131"/>
      <c r="F270" s="131"/>
      <c r="G270" s="131"/>
      <c r="H270" s="132"/>
      <c r="I270" s="8"/>
      <c r="J270" s="119"/>
      <c r="K270" s="133"/>
      <c r="L270" s="134"/>
      <c r="M270" s="37"/>
      <c r="N270" s="3"/>
      <c r="O270" s="35"/>
    </row>
    <row r="271" spans="1:22" s="36" customFormat="1" ht="15.75" x14ac:dyDescent="0.25">
      <c r="A271" s="207"/>
      <c r="B271" s="119"/>
      <c r="C271" s="119"/>
      <c r="D271" s="131"/>
      <c r="E271" s="131"/>
      <c r="F271" s="131"/>
      <c r="G271" s="131"/>
      <c r="H271" s="132"/>
      <c r="I271" s="8"/>
      <c r="J271" s="119"/>
      <c r="K271" s="133"/>
      <c r="L271" s="134"/>
      <c r="M271" s="37"/>
      <c r="N271" s="3"/>
      <c r="O271" s="35"/>
    </row>
    <row r="272" spans="1:22" s="2" customFormat="1" ht="15.75" x14ac:dyDescent="0.25">
      <c r="A272" s="30"/>
      <c r="B272" s="259"/>
      <c r="C272" s="259"/>
      <c r="D272" s="259"/>
      <c r="E272" s="259"/>
      <c r="F272" s="259"/>
      <c r="G272" s="259"/>
      <c r="H272" s="259"/>
      <c r="I272" s="259"/>
      <c r="J272" s="259"/>
      <c r="K272" s="259"/>
      <c r="L272" s="259"/>
      <c r="M272" s="259"/>
      <c r="N272" s="3"/>
      <c r="O272" s="1"/>
    </row>
    <row r="273" spans="1:15" s="2" customFormat="1" ht="17.25" customHeight="1" x14ac:dyDescent="0.25">
      <c r="A273" s="207"/>
      <c r="B273" s="260" t="s">
        <v>164</v>
      </c>
      <c r="C273" s="260"/>
      <c r="D273" s="260"/>
      <c r="E273" s="260"/>
      <c r="F273" s="260"/>
      <c r="G273" s="260"/>
      <c r="H273" s="260"/>
      <c r="I273" s="260"/>
      <c r="J273" s="260"/>
      <c r="K273" s="260"/>
      <c r="L273" s="260"/>
      <c r="M273" s="260"/>
      <c r="N273" s="3"/>
      <c r="O273" s="1"/>
    </row>
    <row r="274" spans="1:15" s="36" customFormat="1" ht="15" customHeight="1" x14ac:dyDescent="0.25">
      <c r="A274" s="207"/>
      <c r="B274" s="260" t="s">
        <v>70</v>
      </c>
      <c r="C274" s="260"/>
      <c r="D274" s="260"/>
      <c r="E274" s="260"/>
      <c r="F274" s="260"/>
      <c r="G274" s="260"/>
      <c r="H274" s="260"/>
      <c r="I274" s="260"/>
      <c r="J274" s="260"/>
      <c r="K274" s="260"/>
      <c r="L274" s="260"/>
      <c r="M274" s="260"/>
      <c r="N274" s="3"/>
      <c r="O274" s="35"/>
    </row>
    <row r="275" spans="1:15" ht="10.5" customHeight="1" x14ac:dyDescent="0.2">
      <c r="A275" s="41"/>
      <c r="B275" s="135"/>
      <c r="C275" s="135"/>
      <c r="D275" s="135"/>
      <c r="E275" s="135"/>
      <c r="F275" s="135"/>
      <c r="G275" s="135"/>
      <c r="H275" s="135"/>
      <c r="I275" s="135"/>
      <c r="J275" s="135"/>
      <c r="K275" s="136"/>
      <c r="L275" s="135"/>
      <c r="M275" s="137"/>
      <c r="N275" s="38"/>
    </row>
    <row r="276" spans="1:15" ht="10.5" customHeight="1" x14ac:dyDescent="0.2">
      <c r="A276" s="41"/>
      <c r="B276" s="135"/>
      <c r="C276" s="135"/>
      <c r="D276" s="135"/>
      <c r="E276" s="135"/>
      <c r="F276" s="135"/>
      <c r="G276" s="135"/>
      <c r="H276" s="135"/>
      <c r="I276" s="135"/>
      <c r="J276" s="135"/>
      <c r="K276" s="136"/>
      <c r="L276" s="135"/>
      <c r="M276" s="137"/>
      <c r="N276" s="38"/>
    </row>
    <row r="277" spans="1:15" ht="10.5" customHeight="1" x14ac:dyDescent="0.2">
      <c r="A277" s="41"/>
      <c r="B277" s="135"/>
      <c r="C277" s="135"/>
      <c r="D277" s="135"/>
      <c r="E277" s="135"/>
      <c r="F277" s="135"/>
      <c r="G277" s="135"/>
      <c r="H277" s="135"/>
      <c r="I277" s="135"/>
      <c r="J277" s="135"/>
      <c r="K277" s="136"/>
      <c r="L277" s="135"/>
      <c r="M277" s="137"/>
      <c r="N277" s="38"/>
    </row>
    <row r="278" spans="1:15" ht="10.5" customHeight="1" x14ac:dyDescent="0.2">
      <c r="A278" s="41"/>
      <c r="B278" s="135"/>
      <c r="C278" s="135"/>
      <c r="D278" s="135"/>
      <c r="E278" s="135"/>
      <c r="F278" s="135"/>
      <c r="G278" s="135"/>
      <c r="H278" s="135"/>
      <c r="I278" s="135"/>
      <c r="J278" s="135"/>
      <c r="K278" s="136"/>
      <c r="L278" s="135"/>
      <c r="M278" s="137"/>
      <c r="N278" s="38"/>
    </row>
    <row r="279" spans="1:15" ht="10.5" customHeight="1" x14ac:dyDescent="0.2">
      <c r="A279" s="41"/>
      <c r="B279" s="135"/>
      <c r="C279" s="135"/>
      <c r="D279" s="135"/>
      <c r="E279" s="135"/>
      <c r="F279" s="135"/>
      <c r="G279" s="135"/>
      <c r="H279" s="135"/>
      <c r="I279" s="135"/>
      <c r="J279" s="135"/>
      <c r="K279" s="136"/>
      <c r="L279" s="135"/>
      <c r="M279" s="137"/>
      <c r="N279" s="38"/>
    </row>
    <row r="280" spans="1:15" s="47" customFormat="1" ht="15.75" customHeight="1" x14ac:dyDescent="0.2">
      <c r="A280" s="44"/>
      <c r="B280" s="91" t="s">
        <v>160</v>
      </c>
      <c r="C280" s="91"/>
      <c r="D280" s="91"/>
      <c r="E280" s="91"/>
      <c r="F280" s="91"/>
      <c r="G280" s="91"/>
      <c r="H280" s="91"/>
      <c r="I280" s="91"/>
      <c r="J280" s="92"/>
      <c r="K280" s="93"/>
      <c r="L280" s="94"/>
      <c r="M280" s="95"/>
      <c r="N280" s="138"/>
      <c r="O280" s="46"/>
    </row>
    <row r="281" spans="1:15" s="47" customFormat="1" ht="12" x14ac:dyDescent="0.2">
      <c r="A281" s="44"/>
      <c r="B281" s="91" t="s">
        <v>159</v>
      </c>
      <c r="C281" s="91"/>
      <c r="D281" s="91"/>
      <c r="E281" s="91"/>
      <c r="F281" s="91"/>
      <c r="G281" s="91"/>
      <c r="H281" s="91"/>
      <c r="I281" s="91"/>
      <c r="J281" s="92"/>
      <c r="K281" s="93"/>
      <c r="L281" s="94"/>
      <c r="M281" s="95"/>
      <c r="N281" s="138"/>
      <c r="O281" s="46"/>
    </row>
    <row r="282" spans="1:15" s="47" customFormat="1" ht="12" x14ac:dyDescent="0.2">
      <c r="A282" s="44"/>
      <c r="B282" s="91" t="s">
        <v>92</v>
      </c>
      <c r="C282" s="91"/>
      <c r="D282" s="91"/>
      <c r="E282" s="91"/>
      <c r="F282" s="91"/>
      <c r="G282" s="91"/>
      <c r="H282" s="91"/>
      <c r="I282" s="91"/>
      <c r="J282" s="92"/>
      <c r="K282" s="93"/>
      <c r="L282" s="94"/>
      <c r="M282" s="95"/>
      <c r="N282" s="138"/>
      <c r="O282" s="46"/>
    </row>
    <row r="283" spans="1:15" s="47" customFormat="1" ht="12" x14ac:dyDescent="0.2">
      <c r="A283" s="44"/>
      <c r="B283" s="91" t="s">
        <v>112</v>
      </c>
      <c r="C283" s="91"/>
      <c r="D283" s="91"/>
      <c r="E283" s="91"/>
      <c r="F283" s="91"/>
      <c r="G283" s="91"/>
      <c r="H283" s="91"/>
      <c r="I283" s="91"/>
      <c r="J283" s="92"/>
      <c r="K283" s="93"/>
      <c r="L283" s="94"/>
      <c r="M283" s="95"/>
      <c r="N283" s="138"/>
      <c r="O283" s="46"/>
    </row>
    <row r="284" spans="1:15" s="47" customFormat="1" ht="12" x14ac:dyDescent="0.2">
      <c r="A284" s="44"/>
      <c r="B284" s="91" t="s">
        <v>146</v>
      </c>
      <c r="C284" s="91"/>
      <c r="D284" s="91"/>
      <c r="E284" s="91"/>
      <c r="F284" s="91"/>
      <c r="G284" s="91"/>
      <c r="H284" s="91"/>
      <c r="I284" s="91"/>
      <c r="J284" s="96"/>
      <c r="K284" s="97"/>
      <c r="L284" s="98"/>
      <c r="M284" s="95"/>
      <c r="N284" s="138"/>
      <c r="O284" s="46"/>
    </row>
    <row r="285" spans="1:15" s="47" customFormat="1" ht="12" x14ac:dyDescent="0.2">
      <c r="A285" s="44"/>
      <c r="B285" s="91" t="s">
        <v>147</v>
      </c>
      <c r="C285" s="91"/>
      <c r="D285" s="91"/>
      <c r="E285" s="91"/>
      <c r="F285" s="91"/>
      <c r="G285" s="91"/>
      <c r="H285" s="91"/>
      <c r="I285" s="91"/>
      <c r="J285" s="92"/>
      <c r="K285" s="97"/>
      <c r="L285" s="98"/>
      <c r="M285" s="50"/>
      <c r="N285" s="138"/>
      <c r="O285" s="46"/>
    </row>
    <row r="286" spans="1:15" s="47" customFormat="1" ht="12" x14ac:dyDescent="0.2">
      <c r="A286" s="44"/>
      <c r="B286" s="91" t="s">
        <v>150</v>
      </c>
      <c r="C286" s="91"/>
      <c r="D286" s="91"/>
      <c r="E286" s="91"/>
      <c r="F286" s="91"/>
      <c r="G286" s="91"/>
      <c r="H286" s="91"/>
      <c r="I286" s="91"/>
      <c r="J286" s="96"/>
      <c r="K286" s="97"/>
      <c r="L286" s="98"/>
      <c r="M286" s="50"/>
      <c r="N286" s="138"/>
      <c r="O286" s="46"/>
    </row>
    <row r="287" spans="1:15" s="47" customFormat="1" ht="12" x14ac:dyDescent="0.2">
      <c r="A287" s="44"/>
      <c r="B287" s="91"/>
      <c r="C287" s="91"/>
      <c r="D287" s="91"/>
      <c r="E287" s="91"/>
      <c r="F287" s="91"/>
      <c r="G287" s="91"/>
      <c r="H287" s="91"/>
      <c r="I287" s="91"/>
      <c r="J287" s="96"/>
      <c r="K287" s="97"/>
      <c r="L287" s="98"/>
      <c r="M287" s="50"/>
      <c r="N287" s="138"/>
      <c r="O287" s="46"/>
    </row>
    <row r="288" spans="1:15" s="47" customFormat="1" ht="12" x14ac:dyDescent="0.2">
      <c r="A288" s="44"/>
      <c r="B288" s="91"/>
      <c r="C288" s="91"/>
      <c r="D288" s="91"/>
      <c r="E288" s="91"/>
      <c r="F288" s="91"/>
      <c r="G288" s="91"/>
      <c r="H288" s="91"/>
      <c r="I288" s="91"/>
      <c r="J288" s="96"/>
      <c r="K288" s="97"/>
      <c r="L288" s="98"/>
      <c r="M288" s="50"/>
      <c r="N288" s="138"/>
      <c r="O288" s="46"/>
    </row>
    <row r="289" spans="1:15" s="47" customFormat="1" ht="12" x14ac:dyDescent="0.2">
      <c r="A289" s="44"/>
      <c r="B289" s="91"/>
      <c r="C289" s="91"/>
      <c r="D289" s="91"/>
      <c r="E289" s="91"/>
      <c r="F289" s="91"/>
      <c r="G289" s="91"/>
      <c r="H289" s="91"/>
      <c r="I289" s="91"/>
      <c r="J289" s="96"/>
      <c r="K289" s="97"/>
      <c r="L289" s="98"/>
      <c r="M289" s="50"/>
      <c r="N289" s="138"/>
      <c r="O289" s="46"/>
    </row>
    <row r="290" spans="1:15" s="47" customFormat="1" ht="12" x14ac:dyDescent="0.2">
      <c r="A290" s="44"/>
      <c r="B290" s="91"/>
      <c r="C290" s="91"/>
      <c r="D290" s="91"/>
      <c r="E290" s="91"/>
      <c r="F290" s="91"/>
      <c r="G290" s="91"/>
      <c r="H290" s="91"/>
      <c r="I290" s="91"/>
      <c r="J290" s="96"/>
      <c r="K290" s="97"/>
      <c r="L290" s="98"/>
      <c r="M290" s="50"/>
      <c r="N290" s="138"/>
      <c r="O290" s="46"/>
    </row>
    <row r="291" spans="1:15" s="47" customFormat="1" ht="12" x14ac:dyDescent="0.2">
      <c r="A291" s="44"/>
      <c r="B291" s="91"/>
      <c r="C291" s="91"/>
      <c r="D291" s="91"/>
      <c r="E291" s="91"/>
      <c r="F291" s="91"/>
      <c r="G291" s="91"/>
      <c r="H291" s="91"/>
      <c r="I291" s="91"/>
      <c r="J291" s="96"/>
      <c r="K291" s="97"/>
      <c r="L291" s="98"/>
      <c r="M291" s="50"/>
      <c r="N291" s="138"/>
      <c r="O291" s="46"/>
    </row>
    <row r="292" spans="1:15" s="47" customFormat="1" ht="12" x14ac:dyDescent="0.2">
      <c r="A292" s="44"/>
      <c r="B292" s="91"/>
      <c r="C292" s="91"/>
      <c r="D292" s="91"/>
      <c r="E292" s="91"/>
      <c r="F292" s="91"/>
      <c r="G292" s="91"/>
      <c r="H292" s="91"/>
      <c r="I292" s="91"/>
      <c r="J292" s="96"/>
      <c r="K292" s="97"/>
      <c r="L292" s="98"/>
      <c r="M292" s="50"/>
      <c r="N292" s="138"/>
      <c r="O292" s="46"/>
    </row>
    <row r="293" spans="1:15" s="47" customFormat="1" ht="12" x14ac:dyDescent="0.2">
      <c r="A293" s="44"/>
      <c r="B293" s="91"/>
      <c r="C293" s="91"/>
      <c r="D293" s="91"/>
      <c r="E293" s="91"/>
      <c r="F293" s="91"/>
      <c r="G293" s="91"/>
      <c r="H293" s="91"/>
      <c r="I293" s="91"/>
      <c r="J293" s="96"/>
      <c r="K293" s="97"/>
      <c r="L293" s="98"/>
      <c r="M293" s="50"/>
      <c r="N293" s="138"/>
      <c r="O293" s="46"/>
    </row>
    <row r="294" spans="1:15" s="47" customFormat="1" ht="12" x14ac:dyDescent="0.2">
      <c r="A294" s="44"/>
      <c r="B294" s="91"/>
      <c r="C294" s="91"/>
      <c r="D294" s="91"/>
      <c r="E294" s="91"/>
      <c r="F294" s="91"/>
      <c r="G294" s="91"/>
      <c r="H294" s="91"/>
      <c r="I294" s="91"/>
      <c r="J294" s="96"/>
      <c r="K294" s="97"/>
      <c r="L294" s="98"/>
      <c r="M294" s="50"/>
      <c r="N294" s="138"/>
      <c r="O294" s="46"/>
    </row>
    <row r="295" spans="1:15" s="47" customFormat="1" ht="12" x14ac:dyDescent="0.2">
      <c r="A295" s="44"/>
      <c r="B295" s="91"/>
      <c r="C295" s="91"/>
      <c r="D295" s="91"/>
      <c r="E295" s="91"/>
      <c r="F295" s="91"/>
      <c r="G295" s="91"/>
      <c r="H295" s="91"/>
      <c r="I295" s="91"/>
      <c r="J295" s="96"/>
      <c r="K295" s="97"/>
      <c r="L295" s="98"/>
      <c r="M295" s="50"/>
      <c r="N295" s="138"/>
      <c r="O295" s="46"/>
    </row>
    <row r="296" spans="1:15" s="47" customFormat="1" ht="12" x14ac:dyDescent="0.2">
      <c r="A296" s="44"/>
      <c r="B296" s="91"/>
      <c r="C296" s="91"/>
      <c r="D296" s="91"/>
      <c r="E296" s="91"/>
      <c r="F296" s="91"/>
      <c r="G296" s="91"/>
      <c r="H296" s="91"/>
      <c r="I296" s="91"/>
      <c r="J296" s="96"/>
      <c r="K296" s="97"/>
      <c r="L296" s="98"/>
      <c r="M296" s="50"/>
      <c r="N296" s="138"/>
      <c r="O296" s="46"/>
    </row>
    <row r="297" spans="1:15" s="47" customFormat="1" ht="12" x14ac:dyDescent="0.2">
      <c r="A297" s="44"/>
      <c r="B297" s="91"/>
      <c r="C297" s="91"/>
      <c r="D297" s="91"/>
      <c r="E297" s="91"/>
      <c r="F297" s="91"/>
      <c r="G297" s="91"/>
      <c r="H297" s="91"/>
      <c r="I297" s="91"/>
      <c r="J297" s="96"/>
      <c r="K297" s="97"/>
      <c r="L297" s="98"/>
      <c r="M297" s="50"/>
      <c r="N297" s="138"/>
      <c r="O297" s="46"/>
    </row>
    <row r="298" spans="1:15" s="47" customFormat="1" ht="12" x14ac:dyDescent="0.2">
      <c r="A298" s="44"/>
      <c r="B298" s="91"/>
      <c r="C298" s="91"/>
      <c r="D298" s="91"/>
      <c r="E298" s="91"/>
      <c r="F298" s="91"/>
      <c r="G298" s="91"/>
      <c r="H298" s="91"/>
      <c r="I298" s="91"/>
      <c r="J298" s="96"/>
      <c r="K298" s="97"/>
      <c r="L298" s="98"/>
      <c r="M298" s="50"/>
      <c r="N298" s="138"/>
      <c r="O298" s="46"/>
    </row>
    <row r="299" spans="1:15" s="47" customFormat="1" ht="12" x14ac:dyDescent="0.2">
      <c r="A299" s="44"/>
      <c r="B299" s="91"/>
      <c r="C299" s="91"/>
      <c r="D299" s="91"/>
      <c r="E299" s="91"/>
      <c r="F299" s="91"/>
      <c r="G299" s="91"/>
      <c r="H299" s="91"/>
      <c r="I299" s="91"/>
      <c r="J299" s="96"/>
      <c r="K299" s="97"/>
      <c r="L299" s="98"/>
      <c r="M299" s="50"/>
      <c r="N299" s="138"/>
      <c r="O299" s="46"/>
    </row>
    <row r="300" spans="1:15" s="47" customFormat="1" ht="12" x14ac:dyDescent="0.2">
      <c r="A300" s="44"/>
      <c r="B300" s="91"/>
      <c r="C300" s="91"/>
      <c r="D300" s="91"/>
      <c r="E300" s="91"/>
      <c r="F300" s="91"/>
      <c r="G300" s="91"/>
      <c r="H300" s="91"/>
      <c r="I300" s="91"/>
      <c r="J300" s="96"/>
      <c r="K300" s="97"/>
      <c r="L300" s="98"/>
      <c r="M300" s="50"/>
      <c r="N300" s="138"/>
      <c r="O300" s="46"/>
    </row>
    <row r="301" spans="1:15" s="47" customFormat="1" ht="12" x14ac:dyDescent="0.2">
      <c r="A301" s="44"/>
      <c r="B301" s="91"/>
      <c r="C301" s="91"/>
      <c r="D301" s="91"/>
      <c r="E301" s="91"/>
      <c r="F301" s="91"/>
      <c r="G301" s="91"/>
      <c r="H301" s="91"/>
      <c r="I301" s="91"/>
      <c r="J301" s="96"/>
      <c r="K301" s="97"/>
      <c r="L301" s="98"/>
      <c r="M301" s="50"/>
      <c r="N301" s="138"/>
      <c r="O301" s="46"/>
    </row>
    <row r="302" spans="1:15" s="47" customFormat="1" ht="12" x14ac:dyDescent="0.2">
      <c r="A302" s="44"/>
      <c r="B302" s="91"/>
      <c r="C302" s="91"/>
      <c r="D302" s="91"/>
      <c r="E302" s="91"/>
      <c r="F302" s="91"/>
      <c r="G302" s="91"/>
      <c r="H302" s="91"/>
      <c r="I302" s="91"/>
      <c r="J302" s="96"/>
      <c r="K302" s="97"/>
      <c r="L302" s="98"/>
      <c r="M302" s="50"/>
      <c r="N302" s="138"/>
      <c r="O302" s="46"/>
    </row>
    <row r="303" spans="1:15" s="47" customFormat="1" ht="12" x14ac:dyDescent="0.2">
      <c r="A303" s="44"/>
      <c r="B303" s="91"/>
      <c r="C303" s="91"/>
      <c r="D303" s="91"/>
      <c r="E303" s="91"/>
      <c r="F303" s="91"/>
      <c r="G303" s="91"/>
      <c r="H303" s="91"/>
      <c r="I303" s="91"/>
      <c r="J303" s="96"/>
      <c r="K303" s="97"/>
      <c r="L303" s="98"/>
      <c r="M303" s="50"/>
      <c r="N303" s="138"/>
      <c r="O303" s="46"/>
    </row>
    <row r="304" spans="1:15" s="47" customFormat="1" ht="12" x14ac:dyDescent="0.2">
      <c r="A304" s="44"/>
      <c r="B304" s="91"/>
      <c r="C304" s="91"/>
      <c r="D304" s="91"/>
      <c r="E304" s="91"/>
      <c r="F304" s="91"/>
      <c r="G304" s="91"/>
      <c r="H304" s="91"/>
      <c r="I304" s="91"/>
      <c r="J304" s="96"/>
      <c r="K304" s="97"/>
      <c r="L304" s="98"/>
      <c r="M304" s="50"/>
      <c r="N304" s="138"/>
      <c r="O304" s="46"/>
    </row>
    <row r="305" spans="1:15" s="47" customFormat="1" ht="12" x14ac:dyDescent="0.2">
      <c r="A305" s="44"/>
      <c r="B305" s="91"/>
      <c r="C305" s="91"/>
      <c r="D305" s="91"/>
      <c r="E305" s="91"/>
      <c r="F305" s="91"/>
      <c r="G305" s="91"/>
      <c r="H305" s="91"/>
      <c r="I305" s="91"/>
      <c r="J305" s="96"/>
      <c r="K305" s="97"/>
      <c r="L305" s="98"/>
      <c r="M305" s="50"/>
      <c r="N305" s="138"/>
      <c r="O305" s="46"/>
    </row>
    <row r="306" spans="1:15" s="47" customFormat="1" ht="12" x14ac:dyDescent="0.2">
      <c r="A306" s="44"/>
      <c r="B306" s="91"/>
      <c r="C306" s="91"/>
      <c r="D306" s="91"/>
      <c r="E306" s="91"/>
      <c r="F306" s="91"/>
      <c r="G306" s="91"/>
      <c r="H306" s="91"/>
      <c r="I306" s="91"/>
      <c r="J306" s="96"/>
      <c r="K306" s="97"/>
      <c r="L306" s="98"/>
      <c r="M306" s="50"/>
      <c r="N306" s="138"/>
      <c r="O306" s="46"/>
    </row>
    <row r="307" spans="1:15" s="47" customFormat="1" ht="12" x14ac:dyDescent="0.2">
      <c r="A307" s="44"/>
      <c r="B307" s="91"/>
      <c r="C307" s="91"/>
      <c r="D307" s="91"/>
      <c r="E307" s="91"/>
      <c r="F307" s="91"/>
      <c r="G307" s="91"/>
      <c r="H307" s="91"/>
      <c r="I307" s="91"/>
      <c r="J307" s="96"/>
      <c r="K307" s="97"/>
      <c r="L307" s="98"/>
      <c r="M307" s="50"/>
      <c r="N307" s="138"/>
      <c r="O307" s="46"/>
    </row>
    <row r="308" spans="1:15" s="47" customFormat="1" ht="12" x14ac:dyDescent="0.2">
      <c r="A308" s="44"/>
      <c r="B308" s="91"/>
      <c r="C308" s="91"/>
      <c r="D308" s="91"/>
      <c r="E308" s="91"/>
      <c r="F308" s="91"/>
      <c r="G308" s="91"/>
      <c r="H308" s="91"/>
      <c r="I308" s="91"/>
      <c r="J308" s="96"/>
      <c r="K308" s="97"/>
      <c r="L308" s="98"/>
      <c r="M308" s="50"/>
      <c r="N308" s="138"/>
      <c r="O308" s="46"/>
    </row>
    <row r="309" spans="1:15" s="47" customFormat="1" ht="12" x14ac:dyDescent="0.2">
      <c r="A309" s="44"/>
      <c r="B309" s="91"/>
      <c r="C309" s="91"/>
      <c r="D309" s="91"/>
      <c r="E309" s="91"/>
      <c r="F309" s="91"/>
      <c r="G309" s="91"/>
      <c r="H309" s="91"/>
      <c r="I309" s="91"/>
      <c r="J309" s="96"/>
      <c r="K309" s="97"/>
      <c r="L309" s="98"/>
      <c r="M309" s="50"/>
      <c r="N309" s="138"/>
      <c r="O309" s="46"/>
    </row>
    <row r="310" spans="1:15" s="47" customFormat="1" ht="12" x14ac:dyDescent="0.2">
      <c r="A310" s="44"/>
      <c r="B310" s="91"/>
      <c r="C310" s="91"/>
      <c r="D310" s="91"/>
      <c r="E310" s="91"/>
      <c r="F310" s="91"/>
      <c r="G310" s="91"/>
      <c r="H310" s="91"/>
      <c r="I310" s="91"/>
      <c r="J310" s="96"/>
      <c r="K310" s="97"/>
      <c r="L310" s="98"/>
      <c r="M310" s="50"/>
      <c r="N310" s="138"/>
      <c r="O310" s="46"/>
    </row>
    <row r="311" spans="1:15" s="47" customFormat="1" ht="12" x14ac:dyDescent="0.2">
      <c r="A311" s="44"/>
      <c r="B311" s="91"/>
      <c r="C311" s="91"/>
      <c r="D311" s="91"/>
      <c r="E311" s="91"/>
      <c r="F311" s="91"/>
      <c r="G311" s="91"/>
      <c r="H311" s="91"/>
      <c r="I311" s="91"/>
      <c r="J311" s="96"/>
      <c r="K311" s="97"/>
      <c r="L311" s="98"/>
      <c r="M311" s="50"/>
      <c r="N311" s="138"/>
      <c r="O311" s="46"/>
    </row>
    <row r="312" spans="1:15" s="47" customFormat="1" ht="12" x14ac:dyDescent="0.2">
      <c r="A312" s="44"/>
      <c r="B312" s="91"/>
      <c r="C312" s="91"/>
      <c r="D312" s="91"/>
      <c r="E312" s="91"/>
      <c r="F312" s="91"/>
      <c r="G312" s="91"/>
      <c r="H312" s="91"/>
      <c r="I312" s="91"/>
      <c r="J312" s="96"/>
      <c r="K312" s="97"/>
      <c r="L312" s="98"/>
      <c r="M312" s="50"/>
      <c r="N312" s="138"/>
      <c r="O312" s="46"/>
    </row>
    <row r="313" spans="1:15" s="47" customFormat="1" ht="12" x14ac:dyDescent="0.2">
      <c r="A313" s="44"/>
      <c r="B313" s="91"/>
      <c r="C313" s="91"/>
      <c r="D313" s="91"/>
      <c r="E313" s="91"/>
      <c r="F313" s="91"/>
      <c r="G313" s="91"/>
      <c r="H313" s="91"/>
      <c r="I313" s="91"/>
      <c r="J313" s="96"/>
      <c r="K313" s="97"/>
      <c r="L313" s="98"/>
      <c r="M313" s="50"/>
      <c r="N313" s="138"/>
      <c r="O313" s="46"/>
    </row>
    <row r="314" spans="1:15" s="47" customFormat="1" ht="12" x14ac:dyDescent="0.2">
      <c r="A314" s="44"/>
      <c r="B314" s="91"/>
      <c r="C314" s="91"/>
      <c r="D314" s="91"/>
      <c r="E314" s="91"/>
      <c r="F314" s="91"/>
      <c r="G314" s="91"/>
      <c r="H314" s="91"/>
      <c r="I314" s="91"/>
      <c r="J314" s="96"/>
      <c r="K314" s="97"/>
      <c r="L314" s="98"/>
      <c r="M314" s="50"/>
      <c r="N314" s="138"/>
      <c r="O314" s="46"/>
    </row>
    <row r="315" spans="1:15" s="40" customFormat="1" ht="15" customHeight="1" x14ac:dyDescent="0.25">
      <c r="A315" s="245" t="s">
        <v>78</v>
      </c>
      <c r="B315" s="246"/>
      <c r="C315" s="246"/>
      <c r="D315" s="246"/>
      <c r="E315" s="246"/>
      <c r="F315" s="246"/>
      <c r="G315" s="246"/>
      <c r="H315" s="246"/>
      <c r="I315" s="246"/>
      <c r="J315" s="246"/>
      <c r="K315" s="246"/>
      <c r="L315" s="246"/>
      <c r="M315" s="246"/>
      <c r="N315" s="247"/>
      <c r="O315" s="39"/>
    </row>
    <row r="316" spans="1:15" s="40" customFormat="1" ht="15" customHeight="1" x14ac:dyDescent="0.25">
      <c r="A316" s="245" t="s">
        <v>79</v>
      </c>
      <c r="B316" s="246"/>
      <c r="C316" s="246"/>
      <c r="D316" s="246"/>
      <c r="E316" s="246"/>
      <c r="F316" s="246"/>
      <c r="G316" s="246"/>
      <c r="H316" s="246"/>
      <c r="I316" s="246"/>
      <c r="J316" s="246"/>
      <c r="K316" s="246"/>
      <c r="L316" s="246"/>
      <c r="M316" s="246"/>
      <c r="N316" s="247"/>
      <c r="O316" s="39"/>
    </row>
    <row r="317" spans="1:15" s="40" customFormat="1" ht="15" customHeight="1" x14ac:dyDescent="0.25">
      <c r="A317" s="248" t="s">
        <v>80</v>
      </c>
      <c r="B317" s="249"/>
      <c r="C317" s="249"/>
      <c r="D317" s="249"/>
      <c r="E317" s="249"/>
      <c r="F317" s="249"/>
      <c r="G317" s="249"/>
      <c r="H317" s="249"/>
      <c r="I317" s="249"/>
      <c r="J317" s="249"/>
      <c r="K317" s="249"/>
      <c r="L317" s="249"/>
      <c r="M317" s="249"/>
      <c r="N317" s="250"/>
      <c r="O317" s="39"/>
    </row>
    <row r="318" spans="1:15" s="40" customFormat="1" ht="15" customHeight="1" thickBot="1" x14ac:dyDescent="0.3">
      <c r="A318" s="251" t="s">
        <v>81</v>
      </c>
      <c r="B318" s="252"/>
      <c r="C318" s="252"/>
      <c r="D318" s="252"/>
      <c r="E318" s="252"/>
      <c r="F318" s="252"/>
      <c r="G318" s="252"/>
      <c r="H318" s="252"/>
      <c r="I318" s="252"/>
      <c r="J318" s="252"/>
      <c r="K318" s="252"/>
      <c r="L318" s="252"/>
      <c r="M318" s="252"/>
      <c r="N318" s="253"/>
      <c r="O318" s="39"/>
    </row>
    <row r="319" spans="1:15" s="40" customFormat="1" ht="15" customHeight="1" x14ac:dyDescent="0.2">
      <c r="O319" s="39"/>
    </row>
    <row r="320" spans="1:15" s="40" customFormat="1" x14ac:dyDescent="0.2">
      <c r="A320" s="51"/>
      <c r="B320" s="51"/>
      <c r="C320" s="51"/>
      <c r="D320" s="51"/>
      <c r="E320" s="51"/>
      <c r="F320" s="51"/>
      <c r="G320" s="51"/>
      <c r="H320" s="51"/>
      <c r="I320" s="43"/>
      <c r="J320" s="52"/>
      <c r="K320" s="48"/>
      <c r="L320" s="49"/>
      <c r="M320" s="50"/>
      <c r="N320" s="43"/>
      <c r="O320" s="39"/>
    </row>
    <row r="328" spans="5:13" ht="15.75" thickBot="1" x14ac:dyDescent="0.25">
      <c r="E328" s="254" t="s">
        <v>71</v>
      </c>
      <c r="F328" s="254"/>
      <c r="G328" s="254"/>
      <c r="H328" s="254"/>
      <c r="I328" s="254"/>
      <c r="J328" s="254"/>
      <c r="K328" s="254"/>
      <c r="L328" s="254"/>
      <c r="M328" s="254"/>
    </row>
    <row r="329" spans="5:13" x14ac:dyDescent="0.2">
      <c r="E329" s="53" t="s">
        <v>24</v>
      </c>
      <c r="F329" s="54" t="s">
        <v>25</v>
      </c>
      <c r="G329" s="54" t="s">
        <v>26</v>
      </c>
      <c r="H329" s="54" t="s">
        <v>30</v>
      </c>
      <c r="I329" s="54" t="s">
        <v>31</v>
      </c>
      <c r="J329" s="54"/>
      <c r="K329" s="55"/>
      <c r="L329" s="56" t="s">
        <v>72</v>
      </c>
      <c r="M329" s="57" t="s">
        <v>73</v>
      </c>
    </row>
    <row r="330" spans="5:13" ht="22.5" x14ac:dyDescent="0.2">
      <c r="E330" s="58">
        <v>1501</v>
      </c>
      <c r="F330" s="59" t="s">
        <v>36</v>
      </c>
      <c r="G330" s="60" t="s">
        <v>74</v>
      </c>
      <c r="H330" s="61"/>
      <c r="I330" s="61"/>
      <c r="J330" s="61"/>
      <c r="K330" s="61"/>
      <c r="L330" s="62" t="s">
        <v>35</v>
      </c>
      <c r="M330" s="63" t="e">
        <f>SUM(M332:M334)</f>
        <v>#REF!</v>
      </c>
    </row>
    <row r="331" spans="5:13" x14ac:dyDescent="0.2">
      <c r="E331" s="242"/>
      <c r="F331" s="243"/>
      <c r="G331" s="243"/>
      <c r="H331" s="243"/>
      <c r="I331" s="243"/>
      <c r="J331" s="243"/>
      <c r="K331" s="243"/>
      <c r="L331" s="243"/>
      <c r="M331" s="244"/>
    </row>
    <row r="332" spans="5:13" x14ac:dyDescent="0.2">
      <c r="E332" s="64"/>
      <c r="F332" s="65"/>
      <c r="G332" s="65"/>
      <c r="H332" s="66">
        <v>10</v>
      </c>
      <c r="I332" s="66" t="s">
        <v>42</v>
      </c>
      <c r="J332" s="67"/>
      <c r="K332" s="66"/>
      <c r="L332" s="68" t="s">
        <v>75</v>
      </c>
      <c r="M332" s="69">
        <v>0</v>
      </c>
    </row>
    <row r="333" spans="5:13" x14ac:dyDescent="0.2">
      <c r="E333" s="64"/>
      <c r="F333" s="65"/>
      <c r="G333" s="65"/>
      <c r="H333" s="66">
        <v>11</v>
      </c>
      <c r="I333" s="66" t="s">
        <v>42</v>
      </c>
      <c r="J333" s="67"/>
      <c r="K333" s="66"/>
      <c r="L333" s="68" t="s">
        <v>44</v>
      </c>
      <c r="M333" s="69" t="e">
        <f>+M41+#REF!+#REF!+#REF!+M186+M139+#REF!</f>
        <v>#REF!</v>
      </c>
    </row>
    <row r="334" spans="5:13" x14ac:dyDescent="0.2">
      <c r="E334" s="64"/>
      <c r="F334" s="65"/>
      <c r="G334" s="65"/>
      <c r="H334" s="66">
        <v>16</v>
      </c>
      <c r="I334" s="66" t="s">
        <v>66</v>
      </c>
      <c r="J334" s="67"/>
      <c r="K334" s="66"/>
      <c r="L334" s="68" t="s">
        <v>67</v>
      </c>
      <c r="M334" s="69" t="e">
        <f>#REF!</f>
        <v>#REF!</v>
      </c>
    </row>
    <row r="335" spans="5:13" x14ac:dyDescent="0.2">
      <c r="E335" s="242"/>
      <c r="F335" s="243"/>
      <c r="G335" s="243"/>
      <c r="H335" s="243"/>
      <c r="I335" s="243"/>
      <c r="J335" s="243"/>
      <c r="K335" s="243"/>
      <c r="L335" s="243"/>
      <c r="M335" s="244"/>
    </row>
    <row r="336" spans="5:13" x14ac:dyDescent="0.2">
      <c r="E336" s="70">
        <v>1505</v>
      </c>
      <c r="F336" s="59" t="s">
        <v>36</v>
      </c>
      <c r="G336" s="71" t="s">
        <v>74</v>
      </c>
      <c r="H336" s="66"/>
      <c r="I336" s="66"/>
      <c r="J336" s="66"/>
      <c r="K336" s="66"/>
      <c r="L336" s="72" t="s">
        <v>76</v>
      </c>
      <c r="M336" s="69">
        <f>SUM(M338:M339)</f>
        <v>0</v>
      </c>
    </row>
    <row r="337" spans="5:15" x14ac:dyDescent="0.2">
      <c r="E337" s="242"/>
      <c r="F337" s="243"/>
      <c r="G337" s="243"/>
      <c r="H337" s="243"/>
      <c r="I337" s="243"/>
      <c r="J337" s="243"/>
      <c r="K337" s="243"/>
      <c r="L337" s="243"/>
      <c r="M337" s="244"/>
    </row>
    <row r="338" spans="5:15" x14ac:dyDescent="0.2">
      <c r="E338" s="64"/>
      <c r="F338" s="65"/>
      <c r="G338" s="65"/>
      <c r="H338" s="66">
        <v>11</v>
      </c>
      <c r="I338" s="66" t="s">
        <v>42</v>
      </c>
      <c r="J338" s="67"/>
      <c r="K338" s="66"/>
      <c r="L338" s="68" t="s">
        <v>44</v>
      </c>
      <c r="M338" s="69">
        <v>0</v>
      </c>
    </row>
    <row r="339" spans="5:15" x14ac:dyDescent="0.2">
      <c r="E339" s="64"/>
      <c r="F339" s="65"/>
      <c r="G339" s="65"/>
      <c r="H339" s="66">
        <v>16</v>
      </c>
      <c r="I339" s="66" t="s">
        <v>66</v>
      </c>
      <c r="J339" s="67"/>
      <c r="K339" s="66"/>
      <c r="L339" s="68" t="s">
        <v>67</v>
      </c>
      <c r="M339" s="69">
        <v>0</v>
      </c>
    </row>
    <row r="340" spans="5:15" x14ac:dyDescent="0.2">
      <c r="E340" s="242"/>
      <c r="F340" s="243"/>
      <c r="G340" s="243"/>
      <c r="H340" s="243"/>
      <c r="I340" s="243"/>
      <c r="J340" s="243"/>
      <c r="K340" s="243"/>
      <c r="L340" s="243"/>
      <c r="M340" s="244"/>
    </row>
    <row r="341" spans="5:15" ht="22.5" x14ac:dyDescent="0.2">
      <c r="E341" s="70">
        <v>1599</v>
      </c>
      <c r="F341" s="59" t="s">
        <v>36</v>
      </c>
      <c r="G341" s="71" t="s">
        <v>74</v>
      </c>
      <c r="H341" s="66"/>
      <c r="I341" s="66"/>
      <c r="J341" s="66"/>
      <c r="K341" s="66"/>
      <c r="L341" s="72" t="s">
        <v>61</v>
      </c>
      <c r="M341" s="69" t="e">
        <f>SUM(M343:M343)</f>
        <v>#REF!</v>
      </c>
    </row>
    <row r="342" spans="5:15" x14ac:dyDescent="0.2">
      <c r="E342" s="242"/>
      <c r="F342" s="243"/>
      <c r="G342" s="243"/>
      <c r="H342" s="243"/>
      <c r="I342" s="243"/>
      <c r="J342" s="243"/>
      <c r="K342" s="243"/>
      <c r="L342" s="243"/>
      <c r="M342" s="244"/>
    </row>
    <row r="343" spans="5:15" x14ac:dyDescent="0.2">
      <c r="E343" s="64"/>
      <c r="F343" s="65"/>
      <c r="G343" s="65"/>
      <c r="H343" s="66">
        <v>11</v>
      </c>
      <c r="I343" s="66" t="s">
        <v>42</v>
      </c>
      <c r="J343" s="67"/>
      <c r="K343" s="66"/>
      <c r="L343" s="68" t="s">
        <v>44</v>
      </c>
      <c r="M343" s="69" t="e">
        <f>+#REF!</f>
        <v>#REF!</v>
      </c>
    </row>
    <row r="344" spans="5:15" x14ac:dyDescent="0.2">
      <c r="E344" s="242"/>
      <c r="F344" s="243"/>
      <c r="G344" s="243"/>
      <c r="H344" s="243"/>
      <c r="I344" s="243"/>
      <c r="J344" s="243"/>
      <c r="K344" s="243"/>
      <c r="L344" s="243"/>
      <c r="M344" s="244"/>
    </row>
    <row r="345" spans="5:15" ht="13.5" thickBot="1" x14ac:dyDescent="0.25">
      <c r="E345" s="73"/>
      <c r="F345" s="74"/>
      <c r="G345" s="74"/>
      <c r="H345" s="74"/>
      <c r="I345" s="74"/>
      <c r="J345" s="74"/>
      <c r="K345" s="75"/>
      <c r="L345" s="76" t="s">
        <v>77</v>
      </c>
      <c r="M345" s="77" t="e">
        <f>SUM(M330+M336+M341)</f>
        <v>#REF!</v>
      </c>
    </row>
    <row r="348" spans="5:15" ht="13.5" thickBot="1" x14ac:dyDescent="0.25">
      <c r="M348" s="77">
        <v>262955226159</v>
      </c>
      <c r="O348" s="79" t="e">
        <f>M348-M345</f>
        <v>#REF!</v>
      </c>
    </row>
  </sheetData>
  <mergeCells count="69">
    <mergeCell ref="B37:M37"/>
    <mergeCell ref="B19:M19"/>
    <mergeCell ref="A1:N1"/>
    <mergeCell ref="A2:N2"/>
    <mergeCell ref="A3:N3"/>
    <mergeCell ref="A4:N4"/>
    <mergeCell ref="A8:N8"/>
    <mergeCell ref="A10:N10"/>
    <mergeCell ref="A12:N12"/>
    <mergeCell ref="A13:N13"/>
    <mergeCell ref="A14:N14"/>
    <mergeCell ref="A15:N15"/>
    <mergeCell ref="B17:M17"/>
    <mergeCell ref="B29:J29"/>
    <mergeCell ref="B31:M31"/>
    <mergeCell ref="B33:M33"/>
    <mergeCell ref="B35:M35"/>
    <mergeCell ref="B36:M36"/>
    <mergeCell ref="B21:M21"/>
    <mergeCell ref="B23:M23"/>
    <mergeCell ref="B25:M25"/>
    <mergeCell ref="B27:M27"/>
    <mergeCell ref="B28:M28"/>
    <mergeCell ref="A158:L158"/>
    <mergeCell ref="M158:N158"/>
    <mergeCell ref="A159:N159"/>
    <mergeCell ref="A63:L63"/>
    <mergeCell ref="M63:N63"/>
    <mergeCell ref="A64:N64"/>
    <mergeCell ref="B210:M210"/>
    <mergeCell ref="B211:M211"/>
    <mergeCell ref="B131:M131"/>
    <mergeCell ref="B133:M133"/>
    <mergeCell ref="B134:M134"/>
    <mergeCell ref="B135:M135"/>
    <mergeCell ref="B182:M182"/>
    <mergeCell ref="B207:M207"/>
    <mergeCell ref="B209:M209"/>
    <mergeCell ref="B163:M163"/>
    <mergeCell ref="B164:M164"/>
    <mergeCell ref="B165:M165"/>
    <mergeCell ref="B178:M178"/>
    <mergeCell ref="B180:M180"/>
    <mergeCell ref="B181:M181"/>
    <mergeCell ref="B161:M161"/>
    <mergeCell ref="E337:M337"/>
    <mergeCell ref="E340:M340"/>
    <mergeCell ref="E342:M342"/>
    <mergeCell ref="E344:M344"/>
    <mergeCell ref="B238:M238"/>
    <mergeCell ref="B240:M240"/>
    <mergeCell ref="B241:M241"/>
    <mergeCell ref="B242:M242"/>
    <mergeCell ref="E331:M331"/>
    <mergeCell ref="B262:M262"/>
    <mergeCell ref="B272:M272"/>
    <mergeCell ref="B273:M273"/>
    <mergeCell ref="B274:M274"/>
    <mergeCell ref="A315:N315"/>
    <mergeCell ref="A226:L226"/>
    <mergeCell ref="M226:N226"/>
    <mergeCell ref="A227:N227"/>
    <mergeCell ref="E335:M335"/>
    <mergeCell ref="A316:N316"/>
    <mergeCell ref="A317:N317"/>
    <mergeCell ref="A318:N318"/>
    <mergeCell ref="E328:M328"/>
    <mergeCell ref="B258:M258"/>
    <mergeCell ref="B260:M260"/>
  </mergeCells>
  <hyperlinks>
    <hyperlink ref="A318" r:id="rId1" xr:uid="{3952216A-AA59-4F14-A00E-AB3FE1788F4B}"/>
    <hyperlink ref="A317" r:id="rId2" xr:uid="{6F1FA805-2D7D-4C3D-B380-224857F9CF82}"/>
  </hyperlinks>
  <printOptions horizontalCentered="1" verticalCentered="1"/>
  <pageMargins left="0.19685039370078741" right="0.19685039370078741" top="0.19685039370078741" bottom="0.62992125984251968" header="0.15748031496062992" footer="0.23622047244094491"/>
  <pageSetup paperSize="14" scale="60" fitToWidth="3" fitToHeight="3" orientation="portrait" r:id="rId3"/>
  <headerFooter>
    <oddFooter>&amp;L 1DS-RS-0001                                                                                                                                                                          
VER. 2&amp;RAprobación 03-03-2017</oddFooter>
  </headerFooter>
  <rowBreaks count="1" manualBreakCount="1">
    <brk id="62" max="1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A45C0-4BD2-4279-9250-A2CC15188983}">
  <sheetPr>
    <tabColor theme="5" tint="0.39997558519241921"/>
  </sheetPr>
  <dimension ref="A1:W290"/>
  <sheetViews>
    <sheetView view="pageBreakPreview" topLeftCell="A99" zoomScaleNormal="100" zoomScaleSheetLayoutView="100" workbookViewId="0">
      <selection activeCell="M111" sqref="M111"/>
    </sheetView>
  </sheetViews>
  <sheetFormatPr baseColWidth="10" defaultColWidth="11.42578125" defaultRowHeight="12.75" x14ac:dyDescent="0.2"/>
  <cols>
    <col min="1" max="1" width="2.5703125" style="43" customWidth="1"/>
    <col min="2" max="2" width="6.42578125" style="43" customWidth="1"/>
    <col min="3" max="3" width="6" style="43" customWidth="1"/>
    <col min="4" max="5" width="5.7109375" style="43" customWidth="1"/>
    <col min="6" max="6" width="12.28515625" style="43" bestFit="1" customWidth="1"/>
    <col min="7" max="7" width="5.7109375" style="43" customWidth="1"/>
    <col min="8" max="8" width="7" style="43" customWidth="1"/>
    <col min="9" max="9" width="7.28515625" style="43" customWidth="1"/>
    <col min="10" max="10" width="4.85546875" style="43" customWidth="1"/>
    <col min="11" max="11" width="7.28515625" style="78" customWidth="1"/>
    <col min="12" max="12" width="63.85546875" style="45" customWidth="1"/>
    <col min="13" max="13" width="24.42578125" style="45" customWidth="1"/>
    <col min="14" max="14" width="6.28515625" style="43" customWidth="1"/>
    <col min="15" max="15" width="29.7109375" style="42" customWidth="1"/>
    <col min="16" max="16" width="27.85546875" style="43" customWidth="1"/>
    <col min="17" max="17" width="24.140625" style="43" bestFit="1" customWidth="1"/>
    <col min="18" max="18" width="26.42578125" style="43" customWidth="1"/>
    <col min="19" max="19" width="23" style="43" bestFit="1" customWidth="1"/>
    <col min="20" max="21" width="11.42578125" style="43"/>
    <col min="22" max="22" width="23.140625" style="43" bestFit="1" customWidth="1"/>
    <col min="23" max="16384" width="11.42578125" style="43"/>
  </cols>
  <sheetData>
    <row r="1" spans="1:16" s="2" customFormat="1" ht="9.75" customHeight="1" x14ac:dyDescent="0.25">
      <c r="A1" s="264"/>
      <c r="B1" s="265"/>
      <c r="C1" s="265"/>
      <c r="D1" s="265"/>
      <c r="E1" s="265"/>
      <c r="F1" s="265"/>
      <c r="G1" s="265"/>
      <c r="H1" s="265"/>
      <c r="I1" s="265"/>
      <c r="J1" s="265"/>
      <c r="K1" s="265"/>
      <c r="L1" s="265"/>
      <c r="M1" s="265"/>
      <c r="N1" s="266"/>
      <c r="O1" s="1"/>
    </row>
    <row r="2" spans="1:16" s="2" customFormat="1" ht="17.45" customHeight="1" x14ac:dyDescent="0.2">
      <c r="A2" s="267" t="s">
        <v>0</v>
      </c>
      <c r="B2" s="268"/>
      <c r="C2" s="268"/>
      <c r="D2" s="268"/>
      <c r="E2" s="268"/>
      <c r="F2" s="268"/>
      <c r="G2" s="268"/>
      <c r="H2" s="268"/>
      <c r="I2" s="268"/>
      <c r="J2" s="268"/>
      <c r="K2" s="268"/>
      <c r="L2" s="268"/>
      <c r="M2" s="268"/>
      <c r="N2" s="269"/>
      <c r="O2" s="1"/>
    </row>
    <row r="3" spans="1:16" s="2" customFormat="1" ht="17.45" customHeight="1" x14ac:dyDescent="0.2">
      <c r="A3" s="267" t="s">
        <v>1</v>
      </c>
      <c r="B3" s="268"/>
      <c r="C3" s="268"/>
      <c r="D3" s="268"/>
      <c r="E3" s="268"/>
      <c r="F3" s="268"/>
      <c r="G3" s="268"/>
      <c r="H3" s="268"/>
      <c r="I3" s="268"/>
      <c r="J3" s="268"/>
      <c r="K3" s="268"/>
      <c r="L3" s="268"/>
      <c r="M3" s="268"/>
      <c r="N3" s="269"/>
      <c r="O3" s="1"/>
    </row>
    <row r="4" spans="1:16" s="2" customFormat="1" ht="15.75" x14ac:dyDescent="0.25">
      <c r="A4" s="270"/>
      <c r="B4" s="271"/>
      <c r="C4" s="271"/>
      <c r="D4" s="271"/>
      <c r="E4" s="271"/>
      <c r="F4" s="271"/>
      <c r="G4" s="271"/>
      <c r="H4" s="271"/>
      <c r="I4" s="271"/>
      <c r="J4" s="271"/>
      <c r="K4" s="271"/>
      <c r="L4" s="271"/>
      <c r="M4" s="271"/>
      <c r="N4" s="272"/>
      <c r="O4" s="1"/>
    </row>
    <row r="5" spans="1:16" s="2" customFormat="1" ht="15" x14ac:dyDescent="0.2">
      <c r="A5" s="155"/>
      <c r="B5" s="8"/>
      <c r="C5" s="8"/>
      <c r="D5" s="8"/>
      <c r="E5" s="8"/>
      <c r="F5" s="8"/>
      <c r="G5" s="8"/>
      <c r="H5" s="8"/>
      <c r="I5" s="8"/>
      <c r="J5" s="8"/>
      <c r="K5" s="108"/>
      <c r="L5" s="8"/>
      <c r="M5" s="8"/>
      <c r="N5" s="3"/>
      <c r="O5" s="1"/>
    </row>
    <row r="6" spans="1:16" s="2" customFormat="1" ht="15" x14ac:dyDescent="0.2">
      <c r="A6" s="155"/>
      <c r="B6" s="8"/>
      <c r="C6" s="8"/>
      <c r="D6" s="8"/>
      <c r="E6" s="8"/>
      <c r="F6" s="8"/>
      <c r="G6" s="8"/>
      <c r="H6" s="8"/>
      <c r="I6" s="8"/>
      <c r="J6" s="8"/>
      <c r="K6" s="108"/>
      <c r="L6" s="8"/>
      <c r="M6" s="8"/>
      <c r="N6" s="3"/>
      <c r="O6" s="1"/>
    </row>
    <row r="7" spans="1:16" s="2" customFormat="1" ht="15" x14ac:dyDescent="0.2">
      <c r="A7" s="155"/>
      <c r="B7" s="8"/>
      <c r="C7" s="8"/>
      <c r="D7" s="8"/>
      <c r="E7" s="8"/>
      <c r="F7" s="8"/>
      <c r="G7" s="8"/>
      <c r="H7" s="8"/>
      <c r="I7" s="8"/>
      <c r="J7" s="8"/>
      <c r="K7" s="108"/>
      <c r="L7" s="8"/>
      <c r="M7" s="8"/>
      <c r="N7" s="3"/>
      <c r="O7" s="1"/>
    </row>
    <row r="8" spans="1:16" s="2" customFormat="1" ht="19.899999999999999" customHeight="1" x14ac:dyDescent="0.2">
      <c r="A8" s="267" t="s">
        <v>2</v>
      </c>
      <c r="B8" s="268"/>
      <c r="C8" s="268"/>
      <c r="D8" s="268"/>
      <c r="E8" s="268"/>
      <c r="F8" s="268"/>
      <c r="G8" s="268"/>
      <c r="H8" s="268"/>
      <c r="I8" s="268"/>
      <c r="J8" s="268"/>
      <c r="K8" s="268"/>
      <c r="L8" s="268"/>
      <c r="M8" s="268"/>
      <c r="N8" s="269"/>
      <c r="O8" s="1"/>
    </row>
    <row r="9" spans="1:16" s="2" customFormat="1" ht="2.25" customHeight="1" x14ac:dyDescent="0.25">
      <c r="A9" s="4"/>
      <c r="B9" s="109"/>
      <c r="C9" s="109"/>
      <c r="D9" s="109"/>
      <c r="E9" s="109"/>
      <c r="F9" s="109"/>
      <c r="G9" s="109"/>
      <c r="H9" s="109"/>
      <c r="I9" s="109"/>
      <c r="J9" s="109"/>
      <c r="K9" s="109"/>
      <c r="L9" s="152"/>
      <c r="M9" s="109"/>
      <c r="N9" s="5"/>
      <c r="O9" s="1"/>
    </row>
    <row r="10" spans="1:16" s="1" customFormat="1" ht="37.15" customHeight="1" x14ac:dyDescent="0.25">
      <c r="A10" s="267" t="s">
        <v>3</v>
      </c>
      <c r="B10" s="268"/>
      <c r="C10" s="268"/>
      <c r="D10" s="268"/>
      <c r="E10" s="268"/>
      <c r="F10" s="268"/>
      <c r="G10" s="268"/>
      <c r="H10" s="268"/>
      <c r="I10" s="268"/>
      <c r="J10" s="268"/>
      <c r="K10" s="268"/>
      <c r="L10" s="268"/>
      <c r="M10" s="268"/>
      <c r="N10" s="269"/>
    </row>
    <row r="11" spans="1:16" s="2" customFormat="1" ht="9.75" customHeight="1" x14ac:dyDescent="0.25">
      <c r="A11" s="4"/>
      <c r="B11" s="109"/>
      <c r="C11" s="109"/>
      <c r="D11" s="109"/>
      <c r="E11" s="109"/>
      <c r="F11" s="109"/>
      <c r="G11" s="109"/>
      <c r="H11" s="109"/>
      <c r="I11" s="109"/>
      <c r="J11" s="109"/>
      <c r="K11" s="109"/>
      <c r="L11" s="109"/>
      <c r="M11" s="109"/>
      <c r="N11" s="5"/>
      <c r="O11" s="1" t="s">
        <v>4</v>
      </c>
      <c r="P11" s="6">
        <f>M42+M141</f>
        <v>104892447601.53</v>
      </c>
    </row>
    <row r="12" spans="1:16" s="2" customFormat="1" ht="29.25" customHeight="1" x14ac:dyDescent="0.25">
      <c r="A12" s="273" t="s">
        <v>114</v>
      </c>
      <c r="B12" s="271"/>
      <c r="C12" s="271"/>
      <c r="D12" s="271"/>
      <c r="E12" s="271"/>
      <c r="F12" s="271"/>
      <c r="G12" s="271"/>
      <c r="H12" s="271"/>
      <c r="I12" s="271"/>
      <c r="J12" s="271"/>
      <c r="K12" s="271"/>
      <c r="L12" s="271"/>
      <c r="M12" s="271"/>
      <c r="N12" s="272"/>
      <c r="O12" s="1" t="s">
        <v>5</v>
      </c>
      <c r="P12" s="6">
        <f>M58</f>
        <v>24034000000</v>
      </c>
    </row>
    <row r="13" spans="1:16" s="2" customFormat="1" ht="29.25" customHeight="1" x14ac:dyDescent="0.25">
      <c r="A13" s="273" t="s">
        <v>6</v>
      </c>
      <c r="B13" s="271"/>
      <c r="C13" s="271"/>
      <c r="D13" s="271"/>
      <c r="E13" s="271"/>
      <c r="F13" s="271"/>
      <c r="G13" s="271"/>
      <c r="H13" s="271"/>
      <c r="I13" s="271"/>
      <c r="J13" s="271"/>
      <c r="K13" s="271"/>
      <c r="L13" s="271"/>
      <c r="M13" s="271"/>
      <c r="N13" s="272"/>
      <c r="O13" s="1" t="s">
        <v>7</v>
      </c>
      <c r="P13" s="6">
        <f>M65</f>
        <v>31697000000</v>
      </c>
    </row>
    <row r="14" spans="1:16" s="2" customFormat="1" ht="25.5" customHeight="1" x14ac:dyDescent="0.25">
      <c r="A14" s="273" t="s">
        <v>8</v>
      </c>
      <c r="B14" s="271"/>
      <c r="C14" s="271"/>
      <c r="D14" s="271"/>
      <c r="E14" s="271"/>
      <c r="F14" s="271"/>
      <c r="G14" s="271"/>
      <c r="H14" s="271"/>
      <c r="I14" s="271"/>
      <c r="J14" s="271"/>
      <c r="K14" s="271"/>
      <c r="L14" s="271"/>
      <c r="M14" s="271"/>
      <c r="N14" s="272"/>
      <c r="O14" s="1" t="s">
        <v>9</v>
      </c>
      <c r="P14" s="6" t="e">
        <f>#REF!+M184</f>
        <v>#REF!</v>
      </c>
    </row>
    <row r="15" spans="1:16" s="2" customFormat="1" ht="27.75" customHeight="1" x14ac:dyDescent="0.25">
      <c r="A15" s="273" t="s">
        <v>10</v>
      </c>
      <c r="B15" s="271"/>
      <c r="C15" s="271"/>
      <c r="D15" s="271"/>
      <c r="E15" s="271"/>
      <c r="F15" s="271"/>
      <c r="G15" s="271"/>
      <c r="H15" s="271"/>
      <c r="I15" s="271"/>
      <c r="J15" s="271"/>
      <c r="K15" s="271"/>
      <c r="L15" s="271"/>
      <c r="M15" s="271"/>
      <c r="N15" s="272"/>
      <c r="O15" s="1" t="s">
        <v>11</v>
      </c>
      <c r="P15" s="6" t="e">
        <f>#REF!+#REF!+#REF!</f>
        <v>#REF!</v>
      </c>
    </row>
    <row r="16" spans="1:16" s="2" customFormat="1" ht="14.25" customHeight="1" x14ac:dyDescent="0.2">
      <c r="A16" s="161"/>
      <c r="B16" s="162"/>
      <c r="C16" s="162"/>
      <c r="D16" s="162"/>
      <c r="E16" s="162"/>
      <c r="F16" s="162"/>
      <c r="G16" s="162"/>
      <c r="H16" s="162"/>
      <c r="I16" s="162"/>
      <c r="J16" s="162"/>
      <c r="K16" s="162"/>
      <c r="L16" s="162"/>
      <c r="M16" s="162"/>
      <c r="N16" s="7"/>
      <c r="O16" s="1" t="s">
        <v>12</v>
      </c>
      <c r="P16" s="6" t="e">
        <f>#REF!+#REF!+#REF!</f>
        <v>#REF!</v>
      </c>
    </row>
    <row r="17" spans="1:16" s="2" customFormat="1" ht="26.25" customHeight="1" x14ac:dyDescent="0.2">
      <c r="A17" s="155"/>
      <c r="B17" s="277" t="s">
        <v>137</v>
      </c>
      <c r="C17" s="277"/>
      <c r="D17" s="277"/>
      <c r="E17" s="277"/>
      <c r="F17" s="277"/>
      <c r="G17" s="277"/>
      <c r="H17" s="277"/>
      <c r="I17" s="277"/>
      <c r="J17" s="277"/>
      <c r="K17" s="277"/>
      <c r="L17" s="277"/>
      <c r="M17" s="277"/>
      <c r="N17" s="3"/>
      <c r="O17" s="1" t="s">
        <v>13</v>
      </c>
      <c r="P17" s="6">
        <f>M228</f>
        <v>12836000000</v>
      </c>
    </row>
    <row r="18" spans="1:16" s="2" customFormat="1" ht="15" x14ac:dyDescent="0.2">
      <c r="A18" s="155"/>
      <c r="B18" s="160"/>
      <c r="C18" s="160"/>
      <c r="D18" s="160"/>
      <c r="E18" s="160"/>
      <c r="F18" s="160"/>
      <c r="G18" s="160"/>
      <c r="H18" s="160"/>
      <c r="I18" s="160"/>
      <c r="J18" s="160"/>
      <c r="K18" s="110"/>
      <c r="L18" s="160"/>
      <c r="M18" s="160"/>
      <c r="N18" s="3"/>
      <c r="O18" s="1" t="s">
        <v>14</v>
      </c>
      <c r="P18" s="6" t="e">
        <f>#REF!</f>
        <v>#REF!</v>
      </c>
    </row>
    <row r="19" spans="1:16" s="2" customFormat="1" ht="45.75" customHeight="1" x14ac:dyDescent="0.2">
      <c r="A19" s="155"/>
      <c r="B19" s="276" t="s">
        <v>138</v>
      </c>
      <c r="C19" s="276"/>
      <c r="D19" s="276"/>
      <c r="E19" s="276"/>
      <c r="F19" s="276"/>
      <c r="G19" s="276"/>
      <c r="H19" s="276"/>
      <c r="I19" s="276"/>
      <c r="J19" s="276"/>
      <c r="K19" s="276"/>
      <c r="L19" s="276"/>
      <c r="M19" s="276"/>
      <c r="N19" s="3"/>
      <c r="O19" s="1"/>
      <c r="P19" s="6" t="e">
        <f>SUM(P11:P18)</f>
        <v>#REF!</v>
      </c>
    </row>
    <row r="20" spans="1:16" s="2" customFormat="1" ht="12.6" customHeight="1" x14ac:dyDescent="0.2">
      <c r="A20" s="155"/>
      <c r="B20" s="160"/>
      <c r="C20" s="160"/>
      <c r="D20" s="160"/>
      <c r="E20" s="160"/>
      <c r="F20" s="160"/>
      <c r="G20" s="160"/>
      <c r="H20" s="160"/>
      <c r="I20" s="160"/>
      <c r="J20" s="160"/>
      <c r="K20" s="110"/>
      <c r="L20" s="160"/>
      <c r="M20" s="160"/>
      <c r="N20" s="3"/>
      <c r="O20" s="1"/>
    </row>
    <row r="21" spans="1:16" s="2" customFormat="1" ht="57" customHeight="1" x14ac:dyDescent="0.2">
      <c r="A21" s="166"/>
      <c r="B21" s="276" t="s">
        <v>139</v>
      </c>
      <c r="C21" s="276"/>
      <c r="D21" s="276"/>
      <c r="E21" s="276"/>
      <c r="F21" s="276"/>
      <c r="G21" s="276"/>
      <c r="H21" s="276"/>
      <c r="I21" s="276"/>
      <c r="J21" s="276"/>
      <c r="K21" s="276"/>
      <c r="L21" s="276"/>
      <c r="M21" s="276"/>
      <c r="N21" s="3"/>
      <c r="O21" s="1"/>
    </row>
    <row r="22" spans="1:16" s="2" customFormat="1" ht="57" customHeight="1" x14ac:dyDescent="0.2">
      <c r="A22" s="155"/>
      <c r="B22" s="276" t="s">
        <v>141</v>
      </c>
      <c r="C22" s="276"/>
      <c r="D22" s="276"/>
      <c r="E22" s="276"/>
      <c r="F22" s="276"/>
      <c r="G22" s="276"/>
      <c r="H22" s="276"/>
      <c r="I22" s="276"/>
      <c r="J22" s="276"/>
      <c r="K22" s="276"/>
      <c r="L22" s="276"/>
      <c r="M22" s="276"/>
      <c r="N22" s="3"/>
      <c r="O22" s="1"/>
    </row>
    <row r="23" spans="1:16" s="2" customFormat="1" ht="11.25" customHeight="1" x14ac:dyDescent="0.2">
      <c r="A23" s="155"/>
      <c r="B23" s="158"/>
      <c r="C23" s="158"/>
      <c r="D23" s="158"/>
      <c r="E23" s="158"/>
      <c r="F23" s="158"/>
      <c r="G23" s="158"/>
      <c r="H23" s="158"/>
      <c r="I23" s="158"/>
      <c r="J23" s="158"/>
      <c r="K23" s="158"/>
      <c r="L23" s="158"/>
      <c r="M23" s="158"/>
      <c r="N23" s="3"/>
      <c r="O23" s="1"/>
    </row>
    <row r="24" spans="1:16" s="10" customFormat="1" ht="33" customHeight="1" x14ac:dyDescent="0.2">
      <c r="A24" s="155"/>
      <c r="B24" s="263" t="s">
        <v>15</v>
      </c>
      <c r="C24" s="263"/>
      <c r="D24" s="263"/>
      <c r="E24" s="263"/>
      <c r="F24" s="263"/>
      <c r="G24" s="263"/>
      <c r="H24" s="263"/>
      <c r="I24" s="263"/>
      <c r="J24" s="263"/>
      <c r="K24" s="263"/>
      <c r="L24" s="263"/>
      <c r="M24" s="263"/>
      <c r="N24" s="111"/>
      <c r="O24" s="9"/>
    </row>
    <row r="25" spans="1:16" s="10" customFormat="1" ht="48" customHeight="1" x14ac:dyDescent="0.2">
      <c r="A25" s="155"/>
      <c r="B25" s="255" t="s">
        <v>16</v>
      </c>
      <c r="C25" s="255"/>
      <c r="D25" s="255"/>
      <c r="E25" s="255"/>
      <c r="F25" s="255"/>
      <c r="G25" s="255"/>
      <c r="H25" s="255"/>
      <c r="I25" s="255"/>
      <c r="J25" s="255"/>
      <c r="K25" s="255"/>
      <c r="L25" s="255"/>
      <c r="M25" s="255"/>
      <c r="N25" s="11"/>
      <c r="O25" s="9"/>
    </row>
    <row r="26" spans="1:16" s="10" customFormat="1" ht="48" customHeight="1" x14ac:dyDescent="0.2">
      <c r="A26" s="155"/>
      <c r="B26" s="255" t="s">
        <v>140</v>
      </c>
      <c r="C26" s="255"/>
      <c r="D26" s="255"/>
      <c r="E26" s="255"/>
      <c r="F26" s="255"/>
      <c r="G26" s="255"/>
      <c r="H26" s="255"/>
      <c r="I26" s="255"/>
      <c r="J26" s="255"/>
      <c r="K26" s="255"/>
      <c r="L26" s="255"/>
      <c r="M26" s="255"/>
      <c r="N26" s="11"/>
      <c r="O26" s="9"/>
    </row>
    <row r="27" spans="1:16" s="10" customFormat="1" ht="15.6" customHeight="1" x14ac:dyDescent="0.2">
      <c r="A27" s="155"/>
      <c r="B27" s="255" t="s">
        <v>17</v>
      </c>
      <c r="C27" s="255"/>
      <c r="D27" s="255"/>
      <c r="E27" s="255"/>
      <c r="F27" s="255"/>
      <c r="G27" s="255"/>
      <c r="H27" s="255"/>
      <c r="I27" s="255"/>
      <c r="J27" s="255"/>
      <c r="K27" s="112"/>
      <c r="L27" s="164"/>
      <c r="M27" s="113"/>
      <c r="N27" s="11"/>
      <c r="O27" s="9"/>
    </row>
    <row r="28" spans="1:16" s="10" customFormat="1" ht="10.5" customHeight="1" x14ac:dyDescent="0.2">
      <c r="A28" s="155"/>
      <c r="B28" s="160"/>
      <c r="C28" s="160"/>
      <c r="D28" s="160"/>
      <c r="E28" s="160"/>
      <c r="F28" s="160"/>
      <c r="G28" s="160"/>
      <c r="H28" s="160"/>
      <c r="I28" s="160"/>
      <c r="J28" s="160"/>
      <c r="K28" s="112"/>
      <c r="L28" s="164"/>
      <c r="M28" s="113"/>
      <c r="N28" s="11"/>
      <c r="O28" s="9"/>
    </row>
    <row r="29" spans="1:16" s="10" customFormat="1" ht="18.600000000000001" customHeight="1" x14ac:dyDescent="0.2">
      <c r="A29" s="155"/>
      <c r="B29" s="275" t="s">
        <v>18</v>
      </c>
      <c r="C29" s="275"/>
      <c r="D29" s="275"/>
      <c r="E29" s="275"/>
      <c r="F29" s="275"/>
      <c r="G29" s="275"/>
      <c r="H29" s="275"/>
      <c r="I29" s="275"/>
      <c r="J29" s="275"/>
      <c r="K29" s="275"/>
      <c r="L29" s="275"/>
      <c r="M29" s="275"/>
      <c r="N29" s="3"/>
      <c r="O29" s="9"/>
    </row>
    <row r="30" spans="1:16" s="2" customFormat="1" ht="12.75" customHeight="1" x14ac:dyDescent="0.25">
      <c r="A30" s="4"/>
      <c r="B30" s="109"/>
      <c r="C30" s="109"/>
      <c r="D30" s="109"/>
      <c r="E30" s="109"/>
      <c r="F30" s="109"/>
      <c r="G30" s="109"/>
      <c r="H30" s="109"/>
      <c r="I30" s="109"/>
      <c r="J30" s="109"/>
      <c r="K30" s="152"/>
      <c r="L30" s="114"/>
      <c r="M30" s="12"/>
      <c r="N30" s="5"/>
      <c r="O30" s="1"/>
    </row>
    <row r="31" spans="1:16" s="2" customFormat="1" ht="28.5" customHeight="1" x14ac:dyDescent="0.2">
      <c r="A31" s="155"/>
      <c r="B31" s="256" t="s">
        <v>19</v>
      </c>
      <c r="C31" s="256"/>
      <c r="D31" s="256"/>
      <c r="E31" s="256"/>
      <c r="F31" s="256"/>
      <c r="G31" s="256"/>
      <c r="H31" s="256"/>
      <c r="I31" s="256"/>
      <c r="J31" s="256"/>
      <c r="K31" s="256"/>
      <c r="L31" s="256"/>
      <c r="M31" s="256"/>
      <c r="N31" s="3"/>
      <c r="O31" s="1"/>
    </row>
    <row r="32" spans="1:16" s="2" customFormat="1" ht="9" customHeight="1" x14ac:dyDescent="0.2">
      <c r="A32" s="155"/>
      <c r="B32" s="115"/>
      <c r="C32" s="115"/>
      <c r="D32" s="115"/>
      <c r="E32" s="115"/>
      <c r="F32" s="115"/>
      <c r="G32" s="115"/>
      <c r="H32" s="115"/>
      <c r="I32" s="115"/>
      <c r="J32" s="115"/>
      <c r="K32" s="115"/>
      <c r="L32" s="115"/>
      <c r="M32" s="115"/>
      <c r="N32" s="3"/>
      <c r="O32" s="1"/>
    </row>
    <row r="33" spans="1:22" s="2" customFormat="1" ht="15.75" x14ac:dyDescent="0.2">
      <c r="A33" s="155"/>
      <c r="B33" s="257" t="s">
        <v>20</v>
      </c>
      <c r="C33" s="257"/>
      <c r="D33" s="257"/>
      <c r="E33" s="257"/>
      <c r="F33" s="257"/>
      <c r="G33" s="257"/>
      <c r="H33" s="257"/>
      <c r="I33" s="257"/>
      <c r="J33" s="257"/>
      <c r="K33" s="257"/>
      <c r="L33" s="257"/>
      <c r="M33" s="257"/>
      <c r="N33" s="3"/>
      <c r="O33" s="1"/>
    </row>
    <row r="34" spans="1:22" s="2" customFormat="1" ht="15.75" x14ac:dyDescent="0.2">
      <c r="A34" s="155" t="s">
        <v>21</v>
      </c>
      <c r="B34" s="257" t="s">
        <v>22</v>
      </c>
      <c r="C34" s="257"/>
      <c r="D34" s="257"/>
      <c r="E34" s="257"/>
      <c r="F34" s="257"/>
      <c r="G34" s="257"/>
      <c r="H34" s="257"/>
      <c r="I34" s="257"/>
      <c r="J34" s="257"/>
      <c r="K34" s="257"/>
      <c r="L34" s="257"/>
      <c r="M34" s="257"/>
      <c r="N34" s="3"/>
      <c r="O34" s="1"/>
    </row>
    <row r="35" spans="1:22" s="2" customFormat="1" ht="15.75" x14ac:dyDescent="0.2">
      <c r="A35" s="155"/>
      <c r="B35" s="257" t="s">
        <v>23</v>
      </c>
      <c r="C35" s="257"/>
      <c r="D35" s="257"/>
      <c r="E35" s="257"/>
      <c r="F35" s="257"/>
      <c r="G35" s="257"/>
      <c r="H35" s="257"/>
      <c r="I35" s="257"/>
      <c r="J35" s="257"/>
      <c r="K35" s="257"/>
      <c r="L35" s="257"/>
      <c r="M35" s="257"/>
      <c r="N35" s="3"/>
      <c r="O35" s="1"/>
    </row>
    <row r="36" spans="1:22" s="2" customFormat="1" ht="12.75" customHeight="1" x14ac:dyDescent="0.25">
      <c r="A36" s="155"/>
      <c r="B36" s="156"/>
      <c r="C36" s="156"/>
      <c r="D36" s="156"/>
      <c r="E36" s="156"/>
      <c r="F36" s="156"/>
      <c r="G36" s="156"/>
      <c r="H36" s="156"/>
      <c r="I36" s="156"/>
      <c r="J36" s="156"/>
      <c r="K36" s="154"/>
      <c r="L36" s="156"/>
      <c r="M36" s="154"/>
      <c r="N36" s="157"/>
      <c r="O36" s="1"/>
      <c r="P36" s="2">
        <v>48308137624</v>
      </c>
      <c r="Q36" s="2">
        <v>471351001.69</v>
      </c>
      <c r="R36" s="2">
        <f>+P36+Q36</f>
        <v>48779488625.690002</v>
      </c>
    </row>
    <row r="37" spans="1:22" s="2" customFormat="1" ht="15.75" x14ac:dyDescent="0.25">
      <c r="A37" s="155"/>
      <c r="B37" s="116" t="s">
        <v>24</v>
      </c>
      <c r="C37" s="116" t="s">
        <v>25</v>
      </c>
      <c r="D37" s="116" t="s">
        <v>26</v>
      </c>
      <c r="E37" s="116" t="s">
        <v>27</v>
      </c>
      <c r="F37" s="116" t="s">
        <v>28</v>
      </c>
      <c r="G37" s="116" t="s">
        <v>29</v>
      </c>
      <c r="H37" s="116" t="s">
        <v>30</v>
      </c>
      <c r="I37" s="116" t="s">
        <v>31</v>
      </c>
      <c r="J37" s="116" t="s">
        <v>32</v>
      </c>
      <c r="K37" s="117"/>
      <c r="L37" s="118" t="s">
        <v>33</v>
      </c>
      <c r="M37" s="116" t="s">
        <v>34</v>
      </c>
      <c r="N37" s="3"/>
      <c r="O37" s="1"/>
    </row>
    <row r="38" spans="1:22" s="2" customFormat="1" ht="11.25" customHeight="1" x14ac:dyDescent="0.25">
      <c r="A38" s="155"/>
      <c r="B38" s="119"/>
      <c r="C38" s="119"/>
      <c r="D38" s="119"/>
      <c r="E38" s="119"/>
      <c r="F38" s="119"/>
      <c r="G38" s="119"/>
      <c r="H38" s="119"/>
      <c r="I38" s="119"/>
      <c r="J38" s="119"/>
      <c r="K38" s="120"/>
      <c r="L38" s="119"/>
      <c r="M38" s="152"/>
      <c r="N38" s="3"/>
      <c r="O38" s="1"/>
    </row>
    <row r="39" spans="1:22" s="1" customFormat="1" ht="48" customHeight="1" x14ac:dyDescent="0.25">
      <c r="A39" s="14"/>
      <c r="B39" s="121">
        <v>1501</v>
      </c>
      <c r="C39" s="121"/>
      <c r="D39" s="121"/>
      <c r="E39" s="121"/>
      <c r="F39" s="121"/>
      <c r="G39" s="121"/>
      <c r="H39" s="102"/>
      <c r="I39" s="102"/>
      <c r="J39" s="102"/>
      <c r="K39" s="102"/>
      <c r="L39" s="122" t="s">
        <v>35</v>
      </c>
      <c r="M39" s="89">
        <f>SUM(M41)</f>
        <v>203164000000</v>
      </c>
      <c r="N39" s="16"/>
      <c r="P39" s="17"/>
      <c r="V39" s="86">
        <f>+S43-Q36</f>
        <v>40140593687.989998</v>
      </c>
    </row>
    <row r="40" spans="1:22" s="1" customFormat="1" ht="2.25" hidden="1" customHeight="1" x14ac:dyDescent="0.25">
      <c r="A40" s="14"/>
      <c r="B40" s="121"/>
      <c r="C40" s="121"/>
      <c r="D40" s="121"/>
      <c r="E40" s="121"/>
      <c r="F40" s="121"/>
      <c r="G40" s="121"/>
      <c r="H40" s="102"/>
      <c r="I40" s="102"/>
      <c r="J40" s="102"/>
      <c r="K40" s="102"/>
      <c r="L40" s="122"/>
      <c r="M40" s="89"/>
      <c r="N40" s="16"/>
      <c r="P40" s="17"/>
    </row>
    <row r="41" spans="1:22" s="1" customFormat="1" ht="36.6" customHeight="1" x14ac:dyDescent="0.25">
      <c r="A41" s="14"/>
      <c r="B41" s="121">
        <v>1501</v>
      </c>
      <c r="C41" s="123" t="s">
        <v>36</v>
      </c>
      <c r="D41" s="102"/>
      <c r="E41" s="102"/>
      <c r="F41" s="102"/>
      <c r="G41" s="102"/>
      <c r="H41" s="102"/>
      <c r="I41" s="102"/>
      <c r="J41" s="102"/>
      <c r="K41" s="102"/>
      <c r="L41" s="122" t="s">
        <v>37</v>
      </c>
      <c r="M41" s="89">
        <f>+M42+M58+M65+M72</f>
        <v>203164000000</v>
      </c>
      <c r="N41" s="16"/>
      <c r="O41" s="20">
        <v>105629587624</v>
      </c>
      <c r="P41" s="17"/>
    </row>
    <row r="42" spans="1:22" s="2" customFormat="1" ht="69.75" customHeight="1" x14ac:dyDescent="0.2">
      <c r="A42" s="155"/>
      <c r="B42" s="121">
        <v>1501</v>
      </c>
      <c r="C42" s="123" t="s">
        <v>36</v>
      </c>
      <c r="D42" s="121">
        <v>17</v>
      </c>
      <c r="E42" s="102"/>
      <c r="F42" s="121"/>
      <c r="G42" s="121"/>
      <c r="H42" s="102"/>
      <c r="I42" s="102"/>
      <c r="J42" s="103"/>
      <c r="K42" s="102"/>
      <c r="L42" s="122" t="s">
        <v>38</v>
      </c>
      <c r="M42" s="89">
        <f>+M43+M46+M51</f>
        <v>104433000000</v>
      </c>
      <c r="N42" s="3"/>
      <c r="O42" s="32" t="s">
        <v>85</v>
      </c>
      <c r="P42" s="32" t="s">
        <v>84</v>
      </c>
      <c r="Q42" s="18" t="s">
        <v>87</v>
      </c>
      <c r="R42" s="18" t="s">
        <v>88</v>
      </c>
      <c r="S42" s="100" t="s">
        <v>86</v>
      </c>
    </row>
    <row r="43" spans="1:22" s="2" customFormat="1" ht="26.25" customHeight="1" x14ac:dyDescent="0.2">
      <c r="A43" s="155"/>
      <c r="B43" s="121">
        <v>1501</v>
      </c>
      <c r="C43" s="123" t="s">
        <v>36</v>
      </c>
      <c r="D43" s="121">
        <v>17</v>
      </c>
      <c r="E43" s="121">
        <v>0</v>
      </c>
      <c r="F43" s="121">
        <v>1501019</v>
      </c>
      <c r="G43" s="121"/>
      <c r="H43" s="102"/>
      <c r="I43" s="102"/>
      <c r="J43" s="103"/>
      <c r="K43" s="102"/>
      <c r="L43" s="122" t="s">
        <v>39</v>
      </c>
      <c r="M43" s="89">
        <f>+M44</f>
        <v>85641840715.529999</v>
      </c>
      <c r="N43" s="3"/>
      <c r="O43" s="80">
        <v>85641840715.529999</v>
      </c>
      <c r="P43" s="80">
        <v>19528648998.310001</v>
      </c>
      <c r="Q43" s="80">
        <v>25501247027.540001</v>
      </c>
      <c r="R43" s="80"/>
      <c r="S43" s="80">
        <f>+O43-P43-Q43</f>
        <v>40611944689.68</v>
      </c>
      <c r="T43" s="2" t="s">
        <v>95</v>
      </c>
    </row>
    <row r="44" spans="1:22" s="2" customFormat="1" ht="26.25" customHeight="1" x14ac:dyDescent="0.2">
      <c r="A44" s="155"/>
      <c r="B44" s="102">
        <v>1501</v>
      </c>
      <c r="C44" s="102" t="s">
        <v>36</v>
      </c>
      <c r="D44" s="102">
        <v>17</v>
      </c>
      <c r="E44" s="102">
        <v>0</v>
      </c>
      <c r="F44" s="102">
        <v>1501019</v>
      </c>
      <c r="G44" s="103" t="s">
        <v>40</v>
      </c>
      <c r="H44" s="102"/>
      <c r="I44" s="102"/>
      <c r="J44" s="103"/>
      <c r="K44" s="102"/>
      <c r="L44" s="153" t="s">
        <v>41</v>
      </c>
      <c r="M44" s="90">
        <f>+M45</f>
        <v>85641840715.529999</v>
      </c>
      <c r="N44" s="3"/>
      <c r="O44" s="86"/>
      <c r="P44" s="83"/>
      <c r="Q44" s="81"/>
      <c r="R44" s="81"/>
      <c r="S44" s="81"/>
    </row>
    <row r="45" spans="1:22" s="2" customFormat="1" ht="26.25" customHeight="1" x14ac:dyDescent="0.2">
      <c r="A45" s="155"/>
      <c r="B45" s="102">
        <v>1501</v>
      </c>
      <c r="C45" s="102" t="s">
        <v>36</v>
      </c>
      <c r="D45" s="102">
        <v>17</v>
      </c>
      <c r="E45" s="102">
        <v>0</v>
      </c>
      <c r="F45" s="102">
        <v>1501019</v>
      </c>
      <c r="G45" s="103" t="s">
        <v>40</v>
      </c>
      <c r="H45" s="124">
        <v>11</v>
      </c>
      <c r="I45" s="102" t="s">
        <v>42</v>
      </c>
      <c r="J45" s="103" t="s">
        <v>43</v>
      </c>
      <c r="K45" s="102"/>
      <c r="L45" s="153" t="s">
        <v>121</v>
      </c>
      <c r="M45" s="106">
        <v>85641840715.529999</v>
      </c>
      <c r="N45" s="3"/>
      <c r="O45" s="86"/>
      <c r="P45" s="83"/>
      <c r="Q45" s="81"/>
      <c r="R45" s="81"/>
      <c r="S45" s="81"/>
    </row>
    <row r="46" spans="1:22" s="2" customFormat="1" ht="26.25" customHeight="1" x14ac:dyDescent="0.2">
      <c r="A46" s="155"/>
      <c r="B46" s="121">
        <v>1501</v>
      </c>
      <c r="C46" s="123" t="s">
        <v>36</v>
      </c>
      <c r="D46" s="121">
        <v>17</v>
      </c>
      <c r="E46" s="121">
        <v>0</v>
      </c>
      <c r="F46" s="121">
        <v>1501020</v>
      </c>
      <c r="G46" s="121"/>
      <c r="H46" s="102"/>
      <c r="I46" s="102"/>
      <c r="J46" s="103"/>
      <c r="K46" s="102"/>
      <c r="L46" s="122" t="s">
        <v>45</v>
      </c>
      <c r="M46" s="89">
        <f>+M47</f>
        <v>12336159284.469999</v>
      </c>
      <c r="N46" s="3"/>
      <c r="O46" s="80">
        <v>12336159284.469999</v>
      </c>
      <c r="P46" s="80">
        <v>0</v>
      </c>
      <c r="Q46" s="80">
        <v>0</v>
      </c>
      <c r="R46" s="80">
        <v>3000000000</v>
      </c>
      <c r="S46" s="80">
        <f>+O46-P46-Q46</f>
        <v>12336159284.469999</v>
      </c>
    </row>
    <row r="47" spans="1:22" s="2" customFormat="1" ht="26.25" customHeight="1" x14ac:dyDescent="0.2">
      <c r="A47" s="155"/>
      <c r="B47" s="102">
        <v>1501</v>
      </c>
      <c r="C47" s="102" t="s">
        <v>36</v>
      </c>
      <c r="D47" s="102">
        <v>17</v>
      </c>
      <c r="E47" s="102">
        <v>0</v>
      </c>
      <c r="F47" s="102">
        <v>1501020</v>
      </c>
      <c r="G47" s="103" t="s">
        <v>40</v>
      </c>
      <c r="H47" s="102"/>
      <c r="I47" s="102"/>
      <c r="J47" s="103"/>
      <c r="K47" s="102"/>
      <c r="L47" s="153" t="s">
        <v>41</v>
      </c>
      <c r="M47" s="90">
        <f>+M50+M48+M49</f>
        <v>12336159284.469999</v>
      </c>
      <c r="N47" s="3"/>
      <c r="O47" s="86"/>
      <c r="P47" s="85"/>
      <c r="Q47" s="81"/>
      <c r="R47" s="81"/>
      <c r="S47" s="81"/>
    </row>
    <row r="48" spans="1:22" s="2" customFormat="1" ht="26.25" customHeight="1" x14ac:dyDescent="0.2">
      <c r="A48" s="155"/>
      <c r="B48" s="102">
        <v>1501</v>
      </c>
      <c r="C48" s="102" t="s">
        <v>36</v>
      </c>
      <c r="D48" s="102">
        <v>17</v>
      </c>
      <c r="E48" s="102">
        <v>0</v>
      </c>
      <c r="F48" s="102">
        <v>1501020</v>
      </c>
      <c r="G48" s="103" t="s">
        <v>40</v>
      </c>
      <c r="H48" s="102">
        <v>11</v>
      </c>
      <c r="I48" s="102" t="s">
        <v>42</v>
      </c>
      <c r="J48" s="103" t="s">
        <v>43</v>
      </c>
      <c r="K48" s="102"/>
      <c r="L48" s="153" t="s">
        <v>121</v>
      </c>
      <c r="M48" s="90">
        <f>12336159284.47-3000000000-1500129284.47</f>
        <v>7836029999.999999</v>
      </c>
      <c r="N48" s="3"/>
      <c r="O48" s="86"/>
      <c r="P48" s="85"/>
      <c r="Q48" s="82"/>
      <c r="R48" s="82"/>
      <c r="S48" s="82"/>
    </row>
    <row r="49" spans="1:19" s="2" customFormat="1" ht="26.25" customHeight="1" x14ac:dyDescent="0.2">
      <c r="A49" s="155"/>
      <c r="B49" s="102">
        <v>1501</v>
      </c>
      <c r="C49" s="102" t="s">
        <v>36</v>
      </c>
      <c r="D49" s="102">
        <v>17</v>
      </c>
      <c r="E49" s="102">
        <v>0</v>
      </c>
      <c r="F49" s="102">
        <v>1501020</v>
      </c>
      <c r="G49" s="103" t="s">
        <v>40</v>
      </c>
      <c r="H49" s="102">
        <v>11</v>
      </c>
      <c r="I49" s="102" t="s">
        <v>42</v>
      </c>
      <c r="J49" s="103" t="s">
        <v>119</v>
      </c>
      <c r="K49" s="102"/>
      <c r="L49" s="153" t="s">
        <v>120</v>
      </c>
      <c r="M49" s="90">
        <v>3000000000</v>
      </c>
      <c r="N49" s="3"/>
      <c r="O49" s="31"/>
      <c r="P49" s="19"/>
      <c r="Q49" s="82"/>
      <c r="R49" s="82"/>
      <c r="S49" s="82"/>
    </row>
    <row r="50" spans="1:19" s="2" customFormat="1" ht="26.25" customHeight="1" x14ac:dyDescent="0.2">
      <c r="A50" s="155"/>
      <c r="B50" s="102">
        <v>1501</v>
      </c>
      <c r="C50" s="102" t="s">
        <v>36</v>
      </c>
      <c r="D50" s="102">
        <v>17</v>
      </c>
      <c r="E50" s="102">
        <v>0</v>
      </c>
      <c r="F50" s="102">
        <v>1501020</v>
      </c>
      <c r="G50" s="103" t="s">
        <v>40</v>
      </c>
      <c r="H50" s="102">
        <v>11</v>
      </c>
      <c r="I50" s="102" t="s">
        <v>42</v>
      </c>
      <c r="J50" s="103" t="s">
        <v>123</v>
      </c>
      <c r="K50" s="102"/>
      <c r="L50" s="153" t="s">
        <v>122</v>
      </c>
      <c r="M50" s="90">
        <v>1500129284.47</v>
      </c>
      <c r="N50" s="3"/>
      <c r="O50" s="86"/>
      <c r="P50" s="85"/>
      <c r="Q50" s="82"/>
      <c r="R50" s="82"/>
      <c r="S50" s="82"/>
    </row>
    <row r="51" spans="1:19" s="2" customFormat="1" ht="33" customHeight="1" x14ac:dyDescent="0.2">
      <c r="A51" s="155"/>
      <c r="B51" s="121">
        <v>1501</v>
      </c>
      <c r="C51" s="123" t="s">
        <v>36</v>
      </c>
      <c r="D51" s="121">
        <v>17</v>
      </c>
      <c r="E51" s="121">
        <v>0</v>
      </c>
      <c r="F51" s="121">
        <v>1501030</v>
      </c>
      <c r="G51" s="121"/>
      <c r="H51" s="102"/>
      <c r="I51" s="102"/>
      <c r="J51" s="103"/>
      <c r="K51" s="102"/>
      <c r="L51" s="122" t="s">
        <v>46</v>
      </c>
      <c r="M51" s="89">
        <f>+M52</f>
        <v>6455000000</v>
      </c>
      <c r="N51" s="3"/>
      <c r="O51" s="140">
        <v>6455000000</v>
      </c>
      <c r="P51" s="20"/>
      <c r="Q51" s="19"/>
      <c r="R51" s="19"/>
      <c r="S51" s="19"/>
    </row>
    <row r="52" spans="1:19" s="2" customFormat="1" ht="26.25" customHeight="1" x14ac:dyDescent="0.2">
      <c r="A52" s="155"/>
      <c r="B52" s="102">
        <v>1501</v>
      </c>
      <c r="C52" s="102" t="s">
        <v>36</v>
      </c>
      <c r="D52" s="102">
        <v>17</v>
      </c>
      <c r="E52" s="102">
        <v>0</v>
      </c>
      <c r="F52" s="102">
        <v>1501030</v>
      </c>
      <c r="G52" s="103" t="s">
        <v>40</v>
      </c>
      <c r="H52" s="102"/>
      <c r="I52" s="102"/>
      <c r="J52" s="103"/>
      <c r="K52" s="102"/>
      <c r="L52" s="153" t="s">
        <v>41</v>
      </c>
      <c r="M52" s="90">
        <f>+M55+M54+M53</f>
        <v>6455000000</v>
      </c>
      <c r="N52" s="3"/>
      <c r="R52" s="19"/>
      <c r="S52" s="19"/>
    </row>
    <row r="53" spans="1:19" s="2" customFormat="1" ht="24.75" customHeight="1" x14ac:dyDescent="0.2">
      <c r="A53" s="155"/>
      <c r="B53" s="102">
        <v>1501</v>
      </c>
      <c r="C53" s="102" t="s">
        <v>36</v>
      </c>
      <c r="D53" s="102">
        <v>17</v>
      </c>
      <c r="E53" s="102">
        <v>0</v>
      </c>
      <c r="F53" s="102">
        <v>1501030</v>
      </c>
      <c r="G53" s="103" t="s">
        <v>40</v>
      </c>
      <c r="H53" s="102">
        <v>11</v>
      </c>
      <c r="I53" s="102" t="s">
        <v>42</v>
      </c>
      <c r="J53" s="103" t="s">
        <v>43</v>
      </c>
      <c r="K53" s="102"/>
      <c r="L53" s="153" t="s">
        <v>121</v>
      </c>
      <c r="M53" s="90">
        <v>1300000000</v>
      </c>
      <c r="N53" s="3"/>
      <c r="O53" s="1"/>
      <c r="Q53" s="21"/>
      <c r="R53" s="21"/>
      <c r="S53" s="21"/>
    </row>
    <row r="54" spans="1:19" s="2" customFormat="1" ht="26.25" customHeight="1" x14ac:dyDescent="0.2">
      <c r="A54" s="155"/>
      <c r="B54" s="102">
        <v>1501</v>
      </c>
      <c r="C54" s="102" t="s">
        <v>36</v>
      </c>
      <c r="D54" s="102">
        <v>17</v>
      </c>
      <c r="E54" s="102">
        <v>0</v>
      </c>
      <c r="F54" s="102">
        <v>1501030</v>
      </c>
      <c r="G54" s="103" t="s">
        <v>40</v>
      </c>
      <c r="H54" s="102">
        <v>11</v>
      </c>
      <c r="I54" s="102" t="s">
        <v>42</v>
      </c>
      <c r="J54" s="103" t="s">
        <v>58</v>
      </c>
      <c r="K54" s="102"/>
      <c r="L54" s="153" t="s">
        <v>124</v>
      </c>
      <c r="M54" s="90">
        <v>760000000</v>
      </c>
      <c r="N54" s="3"/>
      <c r="O54" s="1"/>
      <c r="Q54" s="21"/>
      <c r="R54" s="21"/>
      <c r="S54" s="21"/>
    </row>
    <row r="55" spans="1:19" s="2" customFormat="1" ht="22.5" customHeight="1" x14ac:dyDescent="0.2">
      <c r="A55" s="155"/>
      <c r="B55" s="102">
        <v>1501</v>
      </c>
      <c r="C55" s="102" t="s">
        <v>36</v>
      </c>
      <c r="D55" s="102">
        <v>17</v>
      </c>
      <c r="E55" s="102">
        <v>0</v>
      </c>
      <c r="F55" s="102">
        <v>1501030</v>
      </c>
      <c r="G55" s="103" t="s">
        <v>40</v>
      </c>
      <c r="H55" s="102">
        <v>11</v>
      </c>
      <c r="I55" s="102" t="s">
        <v>42</v>
      </c>
      <c r="J55" s="103" t="s">
        <v>60</v>
      </c>
      <c r="K55" s="102"/>
      <c r="L55" s="153" t="s">
        <v>125</v>
      </c>
      <c r="M55" s="90">
        <v>4395000000</v>
      </c>
      <c r="N55" s="3"/>
      <c r="O55" s="1"/>
      <c r="Q55" s="21"/>
      <c r="R55" s="21"/>
      <c r="S55" s="21"/>
    </row>
    <row r="56" spans="1:19" s="148" customFormat="1" ht="22.5" customHeight="1" x14ac:dyDescent="0.2">
      <c r="A56" s="141"/>
      <c r="B56" s="142">
        <v>1501</v>
      </c>
      <c r="C56" s="142" t="s">
        <v>36</v>
      </c>
      <c r="D56" s="142">
        <v>17</v>
      </c>
      <c r="E56" s="142">
        <v>0</v>
      </c>
      <c r="F56" s="142">
        <v>1501030</v>
      </c>
      <c r="G56" s="143" t="s">
        <v>40</v>
      </c>
      <c r="H56" s="142">
        <v>11</v>
      </c>
      <c r="I56" s="142" t="s">
        <v>42</v>
      </c>
      <c r="J56" s="143" t="s">
        <v>126</v>
      </c>
      <c r="K56" s="142"/>
      <c r="L56" s="144" t="s">
        <v>127</v>
      </c>
      <c r="M56" s="145">
        <v>1000000000</v>
      </c>
      <c r="N56" s="146"/>
      <c r="O56" s="147"/>
      <c r="Q56" s="149"/>
      <c r="R56" s="149"/>
      <c r="S56" s="149"/>
    </row>
    <row r="57" spans="1:19" s="2" customFormat="1" ht="20.25" customHeight="1" x14ac:dyDescent="0.2">
      <c r="A57" s="155"/>
      <c r="B57" s="102"/>
      <c r="C57" s="102"/>
      <c r="D57" s="102"/>
      <c r="E57" s="102"/>
      <c r="F57" s="102"/>
      <c r="G57" s="103"/>
      <c r="H57" s="102"/>
      <c r="I57" s="102"/>
      <c r="J57" s="103"/>
      <c r="K57" s="102"/>
      <c r="L57" s="153"/>
      <c r="M57" s="90"/>
      <c r="N57" s="3"/>
      <c r="O57" s="1"/>
      <c r="Q57" s="21"/>
      <c r="R57" s="21"/>
      <c r="S57" s="21"/>
    </row>
    <row r="58" spans="1:19" s="173" customFormat="1" ht="61.5" customHeight="1" x14ac:dyDescent="0.25">
      <c r="A58" s="167"/>
      <c r="B58" s="168">
        <v>1501</v>
      </c>
      <c r="C58" s="169" t="s">
        <v>36</v>
      </c>
      <c r="D58" s="168">
        <v>18</v>
      </c>
      <c r="E58" s="168"/>
      <c r="F58" s="168"/>
      <c r="G58" s="168"/>
      <c r="H58" s="168"/>
      <c r="I58" s="168"/>
      <c r="J58" s="169"/>
      <c r="K58" s="124"/>
      <c r="L58" s="170" t="s">
        <v>47</v>
      </c>
      <c r="M58" s="171">
        <f>+M59+M62</f>
        <v>24034000000</v>
      </c>
      <c r="N58" s="172"/>
      <c r="P58" s="174"/>
    </row>
    <row r="59" spans="1:19" s="178" customFormat="1" ht="25.5" customHeight="1" x14ac:dyDescent="0.2">
      <c r="A59" s="175"/>
      <c r="B59" s="168">
        <v>1501</v>
      </c>
      <c r="C59" s="169" t="s">
        <v>36</v>
      </c>
      <c r="D59" s="168">
        <v>18</v>
      </c>
      <c r="E59" s="168">
        <v>0</v>
      </c>
      <c r="F59" s="168">
        <v>1501024</v>
      </c>
      <c r="G59" s="168"/>
      <c r="H59" s="124"/>
      <c r="I59" s="124"/>
      <c r="J59" s="176"/>
      <c r="K59" s="124"/>
      <c r="L59" s="170" t="s">
        <v>48</v>
      </c>
      <c r="M59" s="171">
        <f>+M60</f>
        <v>9937415645.7099991</v>
      </c>
      <c r="N59" s="177"/>
      <c r="O59" s="173"/>
      <c r="P59" s="87"/>
    </row>
    <row r="60" spans="1:19" s="178" customFormat="1" ht="21" customHeight="1" x14ac:dyDescent="0.2">
      <c r="A60" s="175"/>
      <c r="B60" s="124">
        <v>1501</v>
      </c>
      <c r="C60" s="176" t="s">
        <v>36</v>
      </c>
      <c r="D60" s="124">
        <v>18</v>
      </c>
      <c r="E60" s="124">
        <v>0</v>
      </c>
      <c r="F60" s="124">
        <v>1501024</v>
      </c>
      <c r="G60" s="176" t="s">
        <v>40</v>
      </c>
      <c r="H60" s="124"/>
      <c r="I60" s="124"/>
      <c r="J60" s="176"/>
      <c r="K60" s="124"/>
      <c r="L60" s="179" t="s">
        <v>41</v>
      </c>
      <c r="M60" s="106">
        <f>+M61</f>
        <v>9937415645.7099991</v>
      </c>
      <c r="N60" s="177"/>
      <c r="O60" s="173"/>
    </row>
    <row r="61" spans="1:19" s="178" customFormat="1" ht="26.25" customHeight="1" x14ac:dyDescent="0.2">
      <c r="A61" s="175"/>
      <c r="B61" s="124">
        <v>1501</v>
      </c>
      <c r="C61" s="124" t="s">
        <v>36</v>
      </c>
      <c r="D61" s="124">
        <v>18</v>
      </c>
      <c r="E61" s="124">
        <v>0</v>
      </c>
      <c r="F61" s="124">
        <v>1501024</v>
      </c>
      <c r="G61" s="176" t="s">
        <v>40</v>
      </c>
      <c r="H61" s="124">
        <v>11</v>
      </c>
      <c r="I61" s="124" t="s">
        <v>42</v>
      </c>
      <c r="J61" s="176" t="s">
        <v>43</v>
      </c>
      <c r="K61" s="124"/>
      <c r="L61" s="179" t="s">
        <v>121</v>
      </c>
      <c r="M61" s="106">
        <v>9937415645.7099991</v>
      </c>
      <c r="N61" s="177"/>
      <c r="O61" s="173"/>
      <c r="Q61" s="180"/>
      <c r="R61" s="180"/>
      <c r="S61" s="180"/>
    </row>
    <row r="62" spans="1:19" s="178" customFormat="1" ht="31.5" customHeight="1" x14ac:dyDescent="0.2">
      <c r="A62" s="167"/>
      <c r="B62" s="168">
        <v>1501</v>
      </c>
      <c r="C62" s="169" t="s">
        <v>36</v>
      </c>
      <c r="D62" s="168">
        <v>18</v>
      </c>
      <c r="E62" s="168">
        <v>0</v>
      </c>
      <c r="F62" s="168">
        <v>1501025</v>
      </c>
      <c r="G62" s="169"/>
      <c r="H62" s="168"/>
      <c r="I62" s="168"/>
      <c r="J62" s="169"/>
      <c r="K62" s="124"/>
      <c r="L62" s="170" t="s">
        <v>49</v>
      </c>
      <c r="M62" s="171">
        <f>+M63</f>
        <v>14096584354.290001</v>
      </c>
      <c r="N62" s="172"/>
      <c r="O62" s="173"/>
      <c r="P62" s="181"/>
      <c r="Q62" s="182"/>
      <c r="R62" s="182"/>
    </row>
    <row r="63" spans="1:19" s="178" customFormat="1" ht="28.5" customHeight="1" x14ac:dyDescent="0.2">
      <c r="A63" s="167"/>
      <c r="B63" s="124">
        <v>1501</v>
      </c>
      <c r="C63" s="176" t="s">
        <v>36</v>
      </c>
      <c r="D63" s="124">
        <v>18</v>
      </c>
      <c r="E63" s="124">
        <v>0</v>
      </c>
      <c r="F63" s="124">
        <v>1501025</v>
      </c>
      <c r="G63" s="176" t="s">
        <v>40</v>
      </c>
      <c r="H63" s="168"/>
      <c r="I63" s="168"/>
      <c r="J63" s="169"/>
      <c r="K63" s="124"/>
      <c r="L63" s="179" t="s">
        <v>41</v>
      </c>
      <c r="M63" s="106">
        <f>+M64</f>
        <v>14096584354.290001</v>
      </c>
      <c r="N63" s="172"/>
      <c r="O63" s="173"/>
      <c r="P63" s="183"/>
    </row>
    <row r="64" spans="1:19" s="178" customFormat="1" ht="23.25" customHeight="1" x14ac:dyDescent="0.2">
      <c r="A64" s="175"/>
      <c r="B64" s="124">
        <v>1501</v>
      </c>
      <c r="C64" s="176" t="s">
        <v>36</v>
      </c>
      <c r="D64" s="124">
        <v>18</v>
      </c>
      <c r="E64" s="124">
        <v>0</v>
      </c>
      <c r="F64" s="124">
        <v>1501025</v>
      </c>
      <c r="G64" s="176" t="s">
        <v>40</v>
      </c>
      <c r="H64" s="124">
        <v>11</v>
      </c>
      <c r="I64" s="124" t="s">
        <v>42</v>
      </c>
      <c r="J64" s="176" t="s">
        <v>43</v>
      </c>
      <c r="K64" s="124"/>
      <c r="L64" s="179" t="s">
        <v>121</v>
      </c>
      <c r="M64" s="106">
        <v>14096584354.290001</v>
      </c>
      <c r="N64" s="177"/>
    </row>
    <row r="65" spans="1:23" s="2" customFormat="1" ht="51" customHeight="1" thickBot="1" x14ac:dyDescent="0.25">
      <c r="A65" s="155"/>
      <c r="B65" s="121">
        <v>1501</v>
      </c>
      <c r="C65" s="123" t="s">
        <v>36</v>
      </c>
      <c r="D65" s="121">
        <v>19</v>
      </c>
      <c r="E65" s="121"/>
      <c r="F65" s="121"/>
      <c r="G65" s="123"/>
      <c r="H65" s="102"/>
      <c r="I65" s="102"/>
      <c r="J65" s="103"/>
      <c r="K65" s="102"/>
      <c r="L65" s="122" t="s">
        <v>50</v>
      </c>
      <c r="M65" s="89">
        <f>+M68</f>
        <v>31697000000</v>
      </c>
      <c r="N65" s="3"/>
      <c r="O65" s="1"/>
      <c r="P65" s="18"/>
      <c r="Q65" s="6"/>
      <c r="R65" s="6"/>
    </row>
    <row r="66" spans="1:23" s="27" customFormat="1" ht="26.25" customHeight="1" x14ac:dyDescent="0.2">
      <c r="A66" s="235" t="s">
        <v>55</v>
      </c>
      <c r="B66" s="236"/>
      <c r="C66" s="236"/>
      <c r="D66" s="236"/>
      <c r="E66" s="236"/>
      <c r="F66" s="236"/>
      <c r="G66" s="236"/>
      <c r="H66" s="236"/>
      <c r="I66" s="236"/>
      <c r="J66" s="236"/>
      <c r="K66" s="236"/>
      <c r="L66" s="236"/>
      <c r="M66" s="237" t="s">
        <v>56</v>
      </c>
      <c r="N66" s="238"/>
      <c r="O66" s="25"/>
      <c r="P66" s="26"/>
      <c r="Q66" s="26"/>
      <c r="R66" s="26"/>
    </row>
    <row r="67" spans="1:23" s="2" customFormat="1" ht="26.25" customHeight="1" thickBot="1" x14ac:dyDescent="0.25">
      <c r="A67" s="239" t="s">
        <v>82</v>
      </c>
      <c r="B67" s="240"/>
      <c r="C67" s="240"/>
      <c r="D67" s="240"/>
      <c r="E67" s="240"/>
      <c r="F67" s="240"/>
      <c r="G67" s="240"/>
      <c r="H67" s="240"/>
      <c r="I67" s="240"/>
      <c r="J67" s="240"/>
      <c r="K67" s="240"/>
      <c r="L67" s="240"/>
      <c r="M67" s="240"/>
      <c r="N67" s="241"/>
      <c r="O67" s="1"/>
      <c r="P67" s="18"/>
      <c r="Q67" s="18"/>
      <c r="R67" s="18"/>
    </row>
    <row r="68" spans="1:23" s="2" customFormat="1" ht="39" customHeight="1" x14ac:dyDescent="0.2">
      <c r="A68" s="14"/>
      <c r="B68" s="121">
        <v>1501</v>
      </c>
      <c r="C68" s="123" t="s">
        <v>36</v>
      </c>
      <c r="D68" s="121">
        <v>19</v>
      </c>
      <c r="E68" s="121">
        <v>0</v>
      </c>
      <c r="F68" s="121">
        <v>1501036</v>
      </c>
      <c r="G68" s="123"/>
      <c r="H68" s="121"/>
      <c r="I68" s="121"/>
      <c r="J68" s="123"/>
      <c r="K68" s="102"/>
      <c r="L68" s="122" t="s">
        <v>52</v>
      </c>
      <c r="M68" s="89">
        <f>+M69</f>
        <v>31697000000</v>
      </c>
      <c r="N68" s="16"/>
      <c r="O68" s="32" t="s">
        <v>85</v>
      </c>
      <c r="P68" s="32" t="s">
        <v>84</v>
      </c>
      <c r="Q68" s="18" t="s">
        <v>87</v>
      </c>
      <c r="R68" s="18" t="s">
        <v>88</v>
      </c>
      <c r="S68" s="32" t="s">
        <v>86</v>
      </c>
    </row>
    <row r="69" spans="1:23" s="2" customFormat="1" ht="26.25" customHeight="1" x14ac:dyDescent="0.2">
      <c r="A69" s="14"/>
      <c r="B69" s="102">
        <v>1501</v>
      </c>
      <c r="C69" s="103" t="s">
        <v>36</v>
      </c>
      <c r="D69" s="102">
        <v>19</v>
      </c>
      <c r="E69" s="102">
        <v>0</v>
      </c>
      <c r="F69" s="102">
        <v>1501036</v>
      </c>
      <c r="G69" s="103" t="s">
        <v>40</v>
      </c>
      <c r="H69" s="121"/>
      <c r="I69" s="121"/>
      <c r="J69" s="123"/>
      <c r="K69" s="102"/>
      <c r="L69" s="153" t="s">
        <v>41</v>
      </c>
      <c r="M69" s="90">
        <f>SUM(M70:M70)</f>
        <v>31697000000</v>
      </c>
      <c r="N69" s="16"/>
      <c r="O69" s="1"/>
      <c r="P69" s="17"/>
    </row>
    <row r="70" spans="1:23" s="2" customFormat="1" ht="25.5" customHeight="1" x14ac:dyDescent="0.2">
      <c r="A70" s="14"/>
      <c r="B70" s="102">
        <v>1501</v>
      </c>
      <c r="C70" s="103" t="s">
        <v>36</v>
      </c>
      <c r="D70" s="102">
        <v>19</v>
      </c>
      <c r="E70" s="102">
        <v>0</v>
      </c>
      <c r="F70" s="102">
        <v>1501036</v>
      </c>
      <c r="G70" s="103" t="s">
        <v>40</v>
      </c>
      <c r="H70" s="102">
        <v>11</v>
      </c>
      <c r="I70" s="102" t="s">
        <v>42</v>
      </c>
      <c r="J70" s="103" t="s">
        <v>43</v>
      </c>
      <c r="K70" s="102"/>
      <c r="L70" s="153" t="s">
        <v>121</v>
      </c>
      <c r="M70" s="90">
        <v>31697000000</v>
      </c>
      <c r="N70" s="16"/>
      <c r="O70" s="80">
        <v>31697000000</v>
      </c>
      <c r="P70" s="80">
        <v>6300000000</v>
      </c>
      <c r="Q70" s="80">
        <v>1190000000</v>
      </c>
      <c r="R70" s="80"/>
      <c r="S70" s="80">
        <f>+O70-Q70-P70</f>
        <v>24207000000</v>
      </c>
      <c r="T70" s="80"/>
    </row>
    <row r="71" spans="1:23" s="2" customFormat="1" ht="10.5" customHeight="1" x14ac:dyDescent="0.2">
      <c r="A71" s="14"/>
      <c r="B71" s="102"/>
      <c r="C71" s="103"/>
      <c r="D71" s="102"/>
      <c r="E71" s="102"/>
      <c r="F71" s="102"/>
      <c r="G71" s="103"/>
      <c r="H71" s="102"/>
      <c r="I71" s="102"/>
      <c r="J71" s="103"/>
      <c r="K71" s="102"/>
      <c r="L71" s="153"/>
      <c r="M71" s="20"/>
      <c r="N71" s="16"/>
      <c r="O71" s="1"/>
      <c r="P71" s="22"/>
      <c r="Q71" s="17"/>
      <c r="R71" s="17"/>
    </row>
    <row r="72" spans="1:23" s="1" customFormat="1" ht="27" customHeight="1" x14ac:dyDescent="0.25">
      <c r="A72" s="14"/>
      <c r="B72" s="121">
        <v>1501</v>
      </c>
      <c r="C72" s="123" t="s">
        <v>36</v>
      </c>
      <c r="D72" s="121">
        <v>22</v>
      </c>
      <c r="E72" s="121"/>
      <c r="F72" s="121"/>
      <c r="G72" s="121"/>
      <c r="H72" s="121"/>
      <c r="I72" s="121"/>
      <c r="J72" s="123"/>
      <c r="K72" s="102"/>
      <c r="L72" s="122" t="s">
        <v>96</v>
      </c>
      <c r="M72" s="89">
        <f>+M73+M79</f>
        <v>43000000000</v>
      </c>
      <c r="N72" s="16"/>
      <c r="O72" s="32" t="s">
        <v>85</v>
      </c>
      <c r="P72" s="32" t="s">
        <v>84</v>
      </c>
      <c r="Q72" s="18" t="s">
        <v>87</v>
      </c>
      <c r="R72" s="104" t="s">
        <v>88</v>
      </c>
      <c r="S72" s="100" t="s">
        <v>86</v>
      </c>
    </row>
    <row r="73" spans="1:23" s="1" customFormat="1" ht="22.5" customHeight="1" x14ac:dyDescent="0.25">
      <c r="A73" s="14"/>
      <c r="B73" s="121">
        <v>1501</v>
      </c>
      <c r="C73" s="123" t="s">
        <v>36</v>
      </c>
      <c r="D73" s="121">
        <v>22</v>
      </c>
      <c r="E73" s="121">
        <v>0</v>
      </c>
      <c r="F73" s="121">
        <v>1501034</v>
      </c>
      <c r="G73" s="121"/>
      <c r="H73" s="121"/>
      <c r="I73" s="121"/>
      <c r="J73" s="123"/>
      <c r="K73" s="102"/>
      <c r="L73" s="122" t="s">
        <v>97</v>
      </c>
      <c r="M73" s="89">
        <f>+M74</f>
        <v>39276000000</v>
      </c>
      <c r="N73" s="16"/>
      <c r="O73" s="20">
        <v>43000000000</v>
      </c>
      <c r="Q73" s="20">
        <v>3247000000</v>
      </c>
      <c r="R73" s="20"/>
      <c r="S73" s="20">
        <f>+O73-Q73</f>
        <v>39753000000</v>
      </c>
      <c r="T73" s="20"/>
    </row>
    <row r="74" spans="1:23" s="1" customFormat="1" ht="27.75" customHeight="1" x14ac:dyDescent="0.25">
      <c r="A74" s="14"/>
      <c r="B74" s="102">
        <v>1501</v>
      </c>
      <c r="C74" s="103" t="s">
        <v>36</v>
      </c>
      <c r="D74" s="102">
        <v>22</v>
      </c>
      <c r="E74" s="102">
        <v>0</v>
      </c>
      <c r="F74" s="102">
        <v>1501034</v>
      </c>
      <c r="G74" s="103" t="s">
        <v>40</v>
      </c>
      <c r="H74" s="121"/>
      <c r="I74" s="121"/>
      <c r="J74" s="123"/>
      <c r="K74" s="102"/>
      <c r="L74" s="153" t="s">
        <v>41</v>
      </c>
      <c r="M74" s="90">
        <f>+M76+M75+M77</f>
        <v>39276000000</v>
      </c>
      <c r="N74" s="16"/>
    </row>
    <row r="75" spans="1:23" s="1" customFormat="1" ht="27.75" customHeight="1" x14ac:dyDescent="0.2">
      <c r="A75" s="155"/>
      <c r="B75" s="102">
        <v>1501</v>
      </c>
      <c r="C75" s="103" t="s">
        <v>36</v>
      </c>
      <c r="D75" s="102">
        <v>22</v>
      </c>
      <c r="E75" s="102">
        <v>0</v>
      </c>
      <c r="F75" s="102">
        <v>1501034</v>
      </c>
      <c r="G75" s="103" t="s">
        <v>40</v>
      </c>
      <c r="H75" s="102">
        <v>11</v>
      </c>
      <c r="I75" s="102" t="s">
        <v>42</v>
      </c>
      <c r="J75" s="103" t="s">
        <v>43</v>
      </c>
      <c r="K75" s="102"/>
      <c r="L75" s="153" t="s">
        <v>44</v>
      </c>
      <c r="M75" s="90">
        <v>19776000000</v>
      </c>
      <c r="N75" s="3"/>
      <c r="O75" s="20"/>
      <c r="P75" s="20"/>
      <c r="Q75" s="20"/>
      <c r="R75" s="20"/>
      <c r="S75" s="20"/>
    </row>
    <row r="76" spans="1:23" s="1" customFormat="1" ht="27" customHeight="1" x14ac:dyDescent="0.2">
      <c r="A76" s="155"/>
      <c r="B76" s="102">
        <v>1501</v>
      </c>
      <c r="C76" s="103" t="s">
        <v>36</v>
      </c>
      <c r="D76" s="102">
        <v>22</v>
      </c>
      <c r="E76" s="102">
        <v>0</v>
      </c>
      <c r="F76" s="102">
        <v>1501034</v>
      </c>
      <c r="G76" s="103" t="s">
        <v>40</v>
      </c>
      <c r="H76" s="102">
        <v>11</v>
      </c>
      <c r="I76" s="102" t="s">
        <v>42</v>
      </c>
      <c r="J76" s="103" t="s">
        <v>58</v>
      </c>
      <c r="K76" s="102"/>
      <c r="L76" s="153" t="s">
        <v>124</v>
      </c>
      <c r="M76" s="90">
        <v>15000000000</v>
      </c>
      <c r="N76" s="3"/>
      <c r="O76" s="20"/>
      <c r="P76" s="20"/>
      <c r="Q76" s="20"/>
      <c r="R76" s="20"/>
      <c r="S76" s="20"/>
    </row>
    <row r="77" spans="1:23" s="1" customFormat="1" ht="25.5" customHeight="1" x14ac:dyDescent="0.2">
      <c r="A77" s="166"/>
      <c r="B77" s="102">
        <v>1501</v>
      </c>
      <c r="C77" s="103" t="s">
        <v>36</v>
      </c>
      <c r="D77" s="102">
        <v>22</v>
      </c>
      <c r="E77" s="102">
        <v>0</v>
      </c>
      <c r="F77" s="102">
        <v>1501037</v>
      </c>
      <c r="G77" s="103" t="s">
        <v>40</v>
      </c>
      <c r="H77" s="102">
        <v>11</v>
      </c>
      <c r="I77" s="102" t="s">
        <v>42</v>
      </c>
      <c r="J77" s="103" t="s">
        <v>99</v>
      </c>
      <c r="K77" s="102"/>
      <c r="L77" s="165" t="s">
        <v>129</v>
      </c>
      <c r="M77" s="90">
        <v>4500000000</v>
      </c>
      <c r="N77" s="3"/>
      <c r="O77" s="20"/>
      <c r="P77" s="20"/>
      <c r="Q77" s="20"/>
      <c r="R77" s="20"/>
      <c r="S77" s="20"/>
      <c r="T77" s="20"/>
      <c r="U77" s="20"/>
      <c r="V77" s="20"/>
      <c r="W77" s="20"/>
    </row>
    <row r="78" spans="1:23" s="1" customFormat="1" ht="5.25" customHeight="1" x14ac:dyDescent="0.2">
      <c r="A78" s="155"/>
      <c r="B78" s="102"/>
      <c r="C78" s="103"/>
      <c r="D78" s="102"/>
      <c r="E78" s="102"/>
      <c r="F78" s="102"/>
      <c r="G78" s="103"/>
      <c r="H78" s="102"/>
      <c r="I78" s="102"/>
      <c r="J78" s="103"/>
      <c r="K78" s="102"/>
      <c r="L78" s="153"/>
      <c r="M78" s="90"/>
      <c r="N78" s="3"/>
      <c r="O78" s="20"/>
      <c r="P78" s="20"/>
      <c r="Q78" s="20"/>
      <c r="R78" s="20"/>
      <c r="S78" s="20"/>
    </row>
    <row r="79" spans="1:23" s="1" customFormat="1" ht="21" customHeight="1" x14ac:dyDescent="0.25">
      <c r="A79" s="14"/>
      <c r="B79" s="121">
        <v>1501</v>
      </c>
      <c r="C79" s="123" t="s">
        <v>36</v>
      </c>
      <c r="D79" s="121">
        <v>22</v>
      </c>
      <c r="E79" s="121">
        <v>0</v>
      </c>
      <c r="F79" s="121">
        <v>1501037</v>
      </c>
      <c r="G79" s="121"/>
      <c r="H79" s="121"/>
      <c r="I79" s="121"/>
      <c r="J79" s="123"/>
      <c r="K79" s="102"/>
      <c r="L79" s="122" t="s">
        <v>98</v>
      </c>
      <c r="M79" s="89">
        <f>+M80</f>
        <v>3724000000</v>
      </c>
      <c r="N79" s="16"/>
      <c r="O79" s="20"/>
      <c r="P79" s="20"/>
      <c r="Q79" s="20"/>
      <c r="R79" s="20"/>
      <c r="S79" s="20"/>
      <c r="T79" s="20"/>
      <c r="U79" s="20"/>
      <c r="V79" s="20"/>
      <c r="W79" s="20"/>
    </row>
    <row r="80" spans="1:23" s="1" customFormat="1" ht="21.75" customHeight="1" x14ac:dyDescent="0.25">
      <c r="A80" s="14"/>
      <c r="B80" s="102">
        <v>1501</v>
      </c>
      <c r="C80" s="103" t="s">
        <v>36</v>
      </c>
      <c r="D80" s="102">
        <v>22</v>
      </c>
      <c r="E80" s="102">
        <v>0</v>
      </c>
      <c r="F80" s="102">
        <v>1501037</v>
      </c>
      <c r="G80" s="103" t="s">
        <v>40</v>
      </c>
      <c r="H80" s="121"/>
      <c r="I80" s="121"/>
      <c r="J80" s="123"/>
      <c r="K80" s="102"/>
      <c r="L80" s="153" t="s">
        <v>41</v>
      </c>
      <c r="M80" s="90">
        <f>+M81</f>
        <v>3724000000</v>
      </c>
      <c r="N80" s="16"/>
      <c r="O80" s="20"/>
      <c r="P80" s="20"/>
      <c r="Q80" s="20"/>
      <c r="R80" s="20"/>
      <c r="S80" s="20"/>
      <c r="T80" s="20"/>
      <c r="U80" s="20"/>
      <c r="V80" s="20"/>
      <c r="W80" s="20"/>
    </row>
    <row r="81" spans="1:23" s="1" customFormat="1" ht="25.5" customHeight="1" x14ac:dyDescent="0.2">
      <c r="A81" s="155"/>
      <c r="B81" s="102">
        <v>1501</v>
      </c>
      <c r="C81" s="103" t="s">
        <v>36</v>
      </c>
      <c r="D81" s="102">
        <v>22</v>
      </c>
      <c r="E81" s="102">
        <v>0</v>
      </c>
      <c r="F81" s="102">
        <v>1501037</v>
      </c>
      <c r="G81" s="103" t="s">
        <v>40</v>
      </c>
      <c r="H81" s="102">
        <v>11</v>
      </c>
      <c r="I81" s="102" t="s">
        <v>42</v>
      </c>
      <c r="J81" s="103" t="s">
        <v>43</v>
      </c>
      <c r="K81" s="102"/>
      <c r="L81" s="153" t="s">
        <v>121</v>
      </c>
      <c r="M81" s="90">
        <v>3724000000</v>
      </c>
      <c r="N81" s="3"/>
      <c r="O81" s="20"/>
      <c r="P81" s="20"/>
      <c r="Q81" s="20"/>
      <c r="R81" s="20"/>
      <c r="S81" s="20"/>
      <c r="T81" s="20"/>
      <c r="U81" s="20"/>
      <c r="V81" s="20"/>
      <c r="W81" s="20"/>
    </row>
    <row r="82" spans="1:23" s="1" customFormat="1" ht="4.5" customHeight="1" x14ac:dyDescent="0.2">
      <c r="A82" s="155"/>
      <c r="B82" s="102"/>
      <c r="C82" s="103"/>
      <c r="D82" s="102"/>
      <c r="E82" s="102"/>
      <c r="F82" s="102"/>
      <c r="G82" s="103"/>
      <c r="H82" s="102"/>
      <c r="I82" s="102"/>
      <c r="J82" s="103"/>
      <c r="K82" s="102"/>
      <c r="L82" s="153"/>
      <c r="M82" s="20"/>
      <c r="N82" s="3"/>
      <c r="O82" s="20"/>
      <c r="P82" s="20"/>
      <c r="Q82" s="20"/>
      <c r="R82" s="20"/>
      <c r="S82" s="20"/>
      <c r="T82" s="20"/>
      <c r="U82" s="20"/>
      <c r="V82" s="20"/>
      <c r="W82" s="20"/>
    </row>
    <row r="83" spans="1:23" s="2" customFormat="1" ht="36" customHeight="1" x14ac:dyDescent="0.2">
      <c r="A83" s="23"/>
      <c r="B83" s="121">
        <v>1501</v>
      </c>
      <c r="C83" s="123" t="s">
        <v>36</v>
      </c>
      <c r="D83" s="121">
        <v>20</v>
      </c>
      <c r="E83" s="121"/>
      <c r="F83" s="160"/>
      <c r="G83" s="160"/>
      <c r="H83" s="160"/>
      <c r="I83" s="160"/>
      <c r="J83" s="160"/>
      <c r="K83" s="160"/>
      <c r="L83" s="122" t="s">
        <v>53</v>
      </c>
      <c r="M83" s="89">
        <f>+M85</f>
        <v>15000000000</v>
      </c>
      <c r="N83" s="24"/>
      <c r="O83" s="1"/>
    </row>
    <row r="84" spans="1:23" s="2" customFormat="1" ht="0.75" customHeight="1" x14ac:dyDescent="0.2">
      <c r="A84" s="23"/>
      <c r="B84" s="121"/>
      <c r="C84" s="123"/>
      <c r="D84" s="121"/>
      <c r="E84" s="121"/>
      <c r="F84" s="160"/>
      <c r="G84" s="160"/>
      <c r="H84" s="160"/>
      <c r="I84" s="160"/>
      <c r="J84" s="160"/>
      <c r="K84" s="160"/>
      <c r="L84" s="122"/>
      <c r="M84" s="89"/>
      <c r="N84" s="24"/>
      <c r="O84" s="1"/>
    </row>
    <row r="85" spans="1:23" s="2" customFormat="1" ht="39" customHeight="1" x14ac:dyDescent="0.2">
      <c r="A85" s="23"/>
      <c r="B85" s="121">
        <v>1501</v>
      </c>
      <c r="C85" s="123" t="s">
        <v>36</v>
      </c>
      <c r="D85" s="121">
        <v>20</v>
      </c>
      <c r="E85" s="121">
        <v>0</v>
      </c>
      <c r="F85" s="121" t="s">
        <v>94</v>
      </c>
      <c r="G85" s="160"/>
      <c r="H85" s="160"/>
      <c r="I85" s="160"/>
      <c r="J85" s="160"/>
      <c r="K85" s="160"/>
      <c r="L85" s="122" t="s">
        <v>54</v>
      </c>
      <c r="M85" s="90">
        <f>+M87</f>
        <v>15000000000</v>
      </c>
      <c r="N85" s="24"/>
      <c r="O85" s="20">
        <v>11665000000</v>
      </c>
      <c r="P85" s="20">
        <v>9662000000</v>
      </c>
      <c r="Q85" s="20">
        <v>1833000000</v>
      </c>
      <c r="R85" s="20"/>
      <c r="S85" s="20">
        <f>+O85-P85-Q85</f>
        <v>170000000</v>
      </c>
      <c r="T85" s="20"/>
    </row>
    <row r="86" spans="1:23" s="2" customFormat="1" ht="0.75" hidden="1" customHeight="1" x14ac:dyDescent="0.2">
      <c r="A86" s="23"/>
      <c r="B86" s="121"/>
      <c r="C86" s="123"/>
      <c r="D86" s="121"/>
      <c r="E86" s="121"/>
      <c r="F86" s="121"/>
      <c r="G86" s="160"/>
      <c r="H86" s="160"/>
      <c r="I86" s="160"/>
      <c r="J86" s="160"/>
      <c r="K86" s="160"/>
      <c r="L86" s="122"/>
      <c r="M86" s="90"/>
      <c r="N86" s="24"/>
      <c r="O86" s="1"/>
    </row>
    <row r="87" spans="1:23" s="2" customFormat="1" ht="21.75" customHeight="1" x14ac:dyDescent="0.2">
      <c r="A87" s="23"/>
      <c r="B87" s="102">
        <v>1501</v>
      </c>
      <c r="C87" s="103" t="s">
        <v>36</v>
      </c>
      <c r="D87" s="102">
        <v>20</v>
      </c>
      <c r="E87" s="102">
        <v>0</v>
      </c>
      <c r="F87" s="102" t="s">
        <v>94</v>
      </c>
      <c r="G87" s="103" t="s">
        <v>40</v>
      </c>
      <c r="H87" s="160"/>
      <c r="I87" s="160"/>
      <c r="J87" s="160"/>
      <c r="K87" s="160"/>
      <c r="L87" s="153" t="s">
        <v>41</v>
      </c>
      <c r="M87" s="90">
        <f>+M88</f>
        <v>15000000000</v>
      </c>
      <c r="N87" s="24"/>
      <c r="O87" s="1"/>
    </row>
    <row r="88" spans="1:23" s="1" customFormat="1" ht="43.5" customHeight="1" thickBot="1" x14ac:dyDescent="0.25">
      <c r="A88" s="128"/>
      <c r="B88" s="125">
        <v>1501</v>
      </c>
      <c r="C88" s="126" t="s">
        <v>36</v>
      </c>
      <c r="D88" s="125">
        <v>20</v>
      </c>
      <c r="E88" s="125">
        <v>0</v>
      </c>
      <c r="F88" s="125" t="s">
        <v>94</v>
      </c>
      <c r="G88" s="126" t="s">
        <v>40</v>
      </c>
      <c r="H88" s="125">
        <v>11</v>
      </c>
      <c r="I88" s="125" t="s">
        <v>42</v>
      </c>
      <c r="J88" s="126" t="s">
        <v>60</v>
      </c>
      <c r="K88" s="125"/>
      <c r="L88" s="153" t="s">
        <v>125</v>
      </c>
      <c r="M88" s="139">
        <v>15000000000</v>
      </c>
      <c r="N88" s="129"/>
    </row>
    <row r="89" spans="1:23" s="1" customFormat="1" ht="51.75" customHeight="1" x14ac:dyDescent="0.25">
      <c r="A89" s="14"/>
      <c r="B89" s="121">
        <v>1501</v>
      </c>
      <c r="C89" s="123" t="s">
        <v>36</v>
      </c>
      <c r="D89" s="121">
        <v>21</v>
      </c>
      <c r="E89" s="121"/>
      <c r="F89" s="121"/>
      <c r="G89" s="121"/>
      <c r="H89" s="121"/>
      <c r="I89" s="121"/>
      <c r="J89" s="123"/>
      <c r="K89" s="102"/>
      <c r="L89" s="122" t="s">
        <v>103</v>
      </c>
      <c r="M89" s="89">
        <f>+M91</f>
        <v>45000000000</v>
      </c>
      <c r="N89" s="16"/>
      <c r="O89" s="32" t="s">
        <v>85</v>
      </c>
      <c r="P89" s="32" t="s">
        <v>84</v>
      </c>
      <c r="Q89" s="18" t="s">
        <v>87</v>
      </c>
      <c r="R89" s="18" t="s">
        <v>88</v>
      </c>
      <c r="S89" s="100" t="s">
        <v>86</v>
      </c>
    </row>
    <row r="90" spans="1:23" s="1" customFormat="1" ht="6" customHeight="1" x14ac:dyDescent="0.25">
      <c r="A90" s="14"/>
      <c r="B90" s="121"/>
      <c r="C90" s="123"/>
      <c r="D90" s="121"/>
      <c r="E90" s="121"/>
      <c r="F90" s="121"/>
      <c r="G90" s="121"/>
      <c r="H90" s="121"/>
      <c r="I90" s="121"/>
      <c r="J90" s="123"/>
      <c r="K90" s="102"/>
      <c r="L90" s="122"/>
      <c r="M90" s="89"/>
      <c r="N90" s="16"/>
      <c r="P90" s="17"/>
    </row>
    <row r="91" spans="1:23" s="1" customFormat="1" ht="27" customHeight="1" x14ac:dyDescent="0.25">
      <c r="A91" s="14"/>
      <c r="B91" s="121">
        <v>1501</v>
      </c>
      <c r="C91" s="123" t="s">
        <v>36</v>
      </c>
      <c r="D91" s="121">
        <v>21</v>
      </c>
      <c r="E91" s="121">
        <v>0</v>
      </c>
      <c r="F91" s="121">
        <v>1501022</v>
      </c>
      <c r="G91" s="121"/>
      <c r="H91" s="121"/>
      <c r="I91" s="121"/>
      <c r="J91" s="123"/>
      <c r="K91" s="102"/>
      <c r="L91" s="122" t="s">
        <v>59</v>
      </c>
      <c r="M91" s="89">
        <f>+M93</f>
        <v>45000000000</v>
      </c>
      <c r="N91" s="16"/>
      <c r="O91" s="101">
        <v>45000000000</v>
      </c>
      <c r="P91" s="101"/>
      <c r="Q91" s="101"/>
      <c r="R91" s="101"/>
      <c r="S91" s="101">
        <f>+O91-Q91-P91</f>
        <v>45000000000</v>
      </c>
    </row>
    <row r="92" spans="1:23" s="1" customFormat="1" ht="2.25" customHeight="1" x14ac:dyDescent="0.25">
      <c r="A92" s="14"/>
      <c r="B92" s="121"/>
      <c r="C92" s="123"/>
      <c r="D92" s="121"/>
      <c r="E92" s="121"/>
      <c r="F92" s="121"/>
      <c r="G92" s="121"/>
      <c r="H92" s="121"/>
      <c r="I92" s="121"/>
      <c r="J92" s="123"/>
      <c r="K92" s="102"/>
      <c r="L92" s="122"/>
      <c r="M92" s="89"/>
      <c r="N92" s="16"/>
    </row>
    <row r="93" spans="1:23" s="1" customFormat="1" ht="27" customHeight="1" x14ac:dyDescent="0.25">
      <c r="A93" s="14"/>
      <c r="B93" s="102">
        <v>1501</v>
      </c>
      <c r="C93" s="103" t="s">
        <v>36</v>
      </c>
      <c r="D93" s="102">
        <v>21</v>
      </c>
      <c r="E93" s="102">
        <v>0</v>
      </c>
      <c r="F93" s="102">
        <v>1501022</v>
      </c>
      <c r="G93" s="103" t="s">
        <v>40</v>
      </c>
      <c r="H93" s="121"/>
      <c r="I93" s="121"/>
      <c r="J93" s="123"/>
      <c r="K93" s="102"/>
      <c r="L93" s="153" t="s">
        <v>41</v>
      </c>
      <c r="M93" s="90">
        <f>M94+M95+M96+M98+M97</f>
        <v>45000000000</v>
      </c>
      <c r="N93" s="16"/>
    </row>
    <row r="94" spans="1:23" s="2" customFormat="1" ht="24" customHeight="1" x14ac:dyDescent="0.2">
      <c r="A94" s="155"/>
      <c r="B94" s="102">
        <v>1501</v>
      </c>
      <c r="C94" s="103" t="s">
        <v>36</v>
      </c>
      <c r="D94" s="102">
        <v>21</v>
      </c>
      <c r="E94" s="102">
        <v>0</v>
      </c>
      <c r="F94" s="102">
        <v>1501022</v>
      </c>
      <c r="G94" s="103" t="s">
        <v>40</v>
      </c>
      <c r="H94" s="102">
        <v>11</v>
      </c>
      <c r="I94" s="102" t="s">
        <v>42</v>
      </c>
      <c r="J94" s="103" t="s">
        <v>99</v>
      </c>
      <c r="K94" s="102"/>
      <c r="L94" s="153" t="s">
        <v>129</v>
      </c>
      <c r="M94" s="90">
        <v>2140000000</v>
      </c>
      <c r="N94" s="3"/>
      <c r="O94" s="1"/>
    </row>
    <row r="95" spans="1:23" s="2" customFormat="1" ht="23.25" customHeight="1" x14ac:dyDescent="0.2">
      <c r="A95" s="155"/>
      <c r="B95" s="102">
        <v>1501</v>
      </c>
      <c r="C95" s="103" t="s">
        <v>36</v>
      </c>
      <c r="D95" s="102">
        <v>21</v>
      </c>
      <c r="E95" s="102">
        <v>0</v>
      </c>
      <c r="F95" s="102">
        <v>1501022</v>
      </c>
      <c r="G95" s="103" t="s">
        <v>40</v>
      </c>
      <c r="H95" s="102">
        <v>11</v>
      </c>
      <c r="I95" s="102" t="s">
        <v>42</v>
      </c>
      <c r="J95" s="103" t="s">
        <v>133</v>
      </c>
      <c r="K95" s="102"/>
      <c r="L95" s="153" t="s">
        <v>132</v>
      </c>
      <c r="M95" s="90">
        <v>30000000000</v>
      </c>
      <c r="N95" s="3"/>
      <c r="O95" s="1"/>
    </row>
    <row r="96" spans="1:23" s="2" customFormat="1" ht="23.25" customHeight="1" x14ac:dyDescent="0.2">
      <c r="A96" s="155"/>
      <c r="B96" s="102">
        <v>1501</v>
      </c>
      <c r="C96" s="103" t="s">
        <v>36</v>
      </c>
      <c r="D96" s="102">
        <v>21</v>
      </c>
      <c r="E96" s="102">
        <v>0</v>
      </c>
      <c r="F96" s="102">
        <v>1501022</v>
      </c>
      <c r="G96" s="103" t="s">
        <v>40</v>
      </c>
      <c r="H96" s="102">
        <v>11</v>
      </c>
      <c r="I96" s="102" t="s">
        <v>42</v>
      </c>
      <c r="J96" s="103" t="s">
        <v>104</v>
      </c>
      <c r="K96" s="102"/>
      <c r="L96" s="153" t="s">
        <v>128</v>
      </c>
      <c r="M96" s="90">
        <f>5675500000+1976500000+500000000</f>
        <v>8152000000</v>
      </c>
      <c r="N96" s="3"/>
      <c r="O96" s="1"/>
    </row>
    <row r="97" spans="1:22" s="2" customFormat="1" ht="23.25" customHeight="1" x14ac:dyDescent="0.2">
      <c r="A97" s="155"/>
      <c r="B97" s="102">
        <v>1501</v>
      </c>
      <c r="C97" s="103" t="s">
        <v>36</v>
      </c>
      <c r="D97" s="102">
        <v>21</v>
      </c>
      <c r="E97" s="102">
        <v>0</v>
      </c>
      <c r="F97" s="102">
        <v>1501022</v>
      </c>
      <c r="G97" s="103" t="s">
        <v>40</v>
      </c>
      <c r="H97" s="102">
        <v>11</v>
      </c>
      <c r="I97" s="102" t="s">
        <v>42</v>
      </c>
      <c r="J97" s="103" t="s">
        <v>130</v>
      </c>
      <c r="K97" s="102"/>
      <c r="L97" s="153" t="s">
        <v>131</v>
      </c>
      <c r="M97" s="90">
        <v>2910000000</v>
      </c>
      <c r="N97" s="3"/>
      <c r="O97" s="1"/>
    </row>
    <row r="98" spans="1:22" s="2" customFormat="1" ht="23.25" customHeight="1" x14ac:dyDescent="0.2">
      <c r="A98" s="155"/>
      <c r="B98" s="102">
        <v>1501</v>
      </c>
      <c r="C98" s="103" t="s">
        <v>36</v>
      </c>
      <c r="D98" s="102">
        <v>21</v>
      </c>
      <c r="E98" s="102">
        <v>0</v>
      </c>
      <c r="F98" s="102">
        <v>1501022</v>
      </c>
      <c r="G98" s="103" t="s">
        <v>40</v>
      </c>
      <c r="H98" s="102">
        <v>11</v>
      </c>
      <c r="I98" s="102" t="s">
        <v>42</v>
      </c>
      <c r="J98" s="103" t="s">
        <v>134</v>
      </c>
      <c r="K98" s="102"/>
      <c r="L98" s="153" t="s">
        <v>135</v>
      </c>
      <c r="M98" s="90">
        <v>1798000000</v>
      </c>
      <c r="N98" s="3"/>
      <c r="O98" s="1"/>
    </row>
    <row r="99" spans="1:22" s="2" customFormat="1" ht="7.5" customHeight="1" x14ac:dyDescent="0.2">
      <c r="A99" s="155"/>
      <c r="B99" s="121"/>
      <c r="C99" s="102"/>
      <c r="D99" s="121"/>
      <c r="E99" s="121"/>
      <c r="F99" s="121"/>
      <c r="G99" s="123"/>
      <c r="H99" s="102"/>
      <c r="I99" s="102"/>
      <c r="J99" s="103"/>
      <c r="K99" s="102"/>
      <c r="L99" s="153"/>
      <c r="M99" s="90"/>
      <c r="N99" s="3"/>
      <c r="O99" s="1"/>
    </row>
    <row r="100" spans="1:22" s="1" customFormat="1" ht="36.6" customHeight="1" x14ac:dyDescent="0.25">
      <c r="A100" s="14"/>
      <c r="B100" s="121">
        <v>1599</v>
      </c>
      <c r="C100" s="121"/>
      <c r="D100" s="121"/>
      <c r="E100" s="121"/>
      <c r="F100" s="121"/>
      <c r="G100" s="123"/>
      <c r="H100" s="102"/>
      <c r="I100" s="102"/>
      <c r="J100" s="102"/>
      <c r="K100" s="102"/>
      <c r="L100" s="122" t="s">
        <v>61</v>
      </c>
      <c r="M100" s="89">
        <f>SUM(M101)</f>
        <v>2500000000</v>
      </c>
      <c r="N100" s="16"/>
    </row>
    <row r="101" spans="1:22" s="1" customFormat="1" ht="30" customHeight="1" x14ac:dyDescent="0.25">
      <c r="A101" s="14"/>
      <c r="B101" s="121">
        <v>1599</v>
      </c>
      <c r="C101" s="123" t="s">
        <v>36</v>
      </c>
      <c r="D101" s="102"/>
      <c r="E101" s="102"/>
      <c r="F101" s="102"/>
      <c r="G101" s="123"/>
      <c r="H101" s="102"/>
      <c r="I101" s="102"/>
      <c r="J101" s="102"/>
      <c r="K101" s="102"/>
      <c r="L101" s="122" t="s">
        <v>37</v>
      </c>
      <c r="M101" s="89">
        <f>SUM(M102)</f>
        <v>2500000000</v>
      </c>
      <c r="N101" s="16"/>
    </row>
    <row r="102" spans="1:22" s="2" customFormat="1" ht="37.5" customHeight="1" x14ac:dyDescent="0.25">
      <c r="A102" s="4"/>
      <c r="B102" s="121">
        <v>1599</v>
      </c>
      <c r="C102" s="123" t="s">
        <v>36</v>
      </c>
      <c r="D102" s="121">
        <v>1</v>
      </c>
      <c r="E102" s="121">
        <v>0</v>
      </c>
      <c r="F102" s="121"/>
      <c r="G102" s="123"/>
      <c r="H102" s="109"/>
      <c r="I102" s="109"/>
      <c r="J102" s="109"/>
      <c r="K102" s="152"/>
      <c r="L102" s="122" t="s">
        <v>105</v>
      </c>
      <c r="M102" s="89">
        <f>+M103</f>
        <v>2500000000</v>
      </c>
      <c r="N102" s="5"/>
      <c r="O102" s="1"/>
    </row>
    <row r="103" spans="1:22" s="13" customFormat="1" ht="31.5" customHeight="1" x14ac:dyDescent="0.25">
      <c r="A103" s="4"/>
      <c r="B103" s="121">
        <v>1599</v>
      </c>
      <c r="C103" s="123" t="s">
        <v>36</v>
      </c>
      <c r="D103" s="121">
        <v>1</v>
      </c>
      <c r="E103" s="121">
        <v>0</v>
      </c>
      <c r="F103" s="121">
        <v>1599069</v>
      </c>
      <c r="G103" s="123"/>
      <c r="H103" s="109"/>
      <c r="I103" s="109"/>
      <c r="J103" s="109"/>
      <c r="K103" s="152"/>
      <c r="L103" s="122" t="s">
        <v>106</v>
      </c>
      <c r="M103" s="89">
        <f>+M104</f>
        <v>2500000000</v>
      </c>
      <c r="N103" s="5"/>
      <c r="O103" s="32"/>
    </row>
    <row r="104" spans="1:22" s="2" customFormat="1" ht="31.5" customHeight="1" x14ac:dyDescent="0.25">
      <c r="A104" s="4"/>
      <c r="B104" s="102">
        <v>1599</v>
      </c>
      <c r="C104" s="103" t="s">
        <v>36</v>
      </c>
      <c r="D104" s="102">
        <v>1</v>
      </c>
      <c r="E104" s="102">
        <v>0</v>
      </c>
      <c r="F104" s="102">
        <v>1599069</v>
      </c>
      <c r="G104" s="103" t="s">
        <v>40</v>
      </c>
      <c r="H104" s="109"/>
      <c r="I104" s="109"/>
      <c r="J104" s="109"/>
      <c r="K104" s="152"/>
      <c r="L104" s="153" t="s">
        <v>41</v>
      </c>
      <c r="M104" s="90">
        <f>+M105</f>
        <v>2500000000</v>
      </c>
      <c r="N104" s="5"/>
      <c r="O104" s="1"/>
      <c r="P104" s="150">
        <f>M42+M58+M65+M72+M83+M89+M102+M106+M113</f>
        <v>286500000000</v>
      </c>
      <c r="Q104" s="151">
        <v>286500000000</v>
      </c>
    </row>
    <row r="105" spans="1:22" s="2" customFormat="1" ht="18.600000000000001" customHeight="1" x14ac:dyDescent="0.2">
      <c r="A105" s="155"/>
      <c r="B105" s="102">
        <v>1599</v>
      </c>
      <c r="C105" s="103" t="s">
        <v>36</v>
      </c>
      <c r="D105" s="102">
        <v>1</v>
      </c>
      <c r="E105" s="102">
        <v>0</v>
      </c>
      <c r="F105" s="102">
        <v>1599069</v>
      </c>
      <c r="G105" s="103" t="s">
        <v>40</v>
      </c>
      <c r="H105" s="102">
        <v>11</v>
      </c>
      <c r="I105" s="102" t="s">
        <v>42</v>
      </c>
      <c r="J105" s="103" t="s">
        <v>104</v>
      </c>
      <c r="K105" s="102"/>
      <c r="L105" s="153" t="s">
        <v>128</v>
      </c>
      <c r="M105" s="90">
        <v>2500000000</v>
      </c>
      <c r="N105" s="3"/>
      <c r="O105" s="1"/>
    </row>
    <row r="106" spans="1:22" s="1" customFormat="1" ht="53.25" customHeight="1" x14ac:dyDescent="0.25">
      <c r="A106" s="14"/>
      <c r="B106" s="121">
        <v>1501</v>
      </c>
      <c r="C106" s="123" t="s">
        <v>36</v>
      </c>
      <c r="D106" s="121">
        <v>23</v>
      </c>
      <c r="E106" s="121">
        <v>0</v>
      </c>
      <c r="F106" s="121"/>
      <c r="G106" s="121"/>
      <c r="H106" s="121"/>
      <c r="I106" s="121"/>
      <c r="J106" s="123"/>
      <c r="K106" s="102"/>
      <c r="L106" s="122" t="s">
        <v>62</v>
      </c>
      <c r="M106" s="89">
        <f>+M107+M110</f>
        <v>12836000000</v>
      </c>
      <c r="N106" s="16"/>
      <c r="O106" s="88"/>
      <c r="P106" s="88"/>
      <c r="Q106" s="88"/>
      <c r="R106" s="88"/>
      <c r="S106" s="88"/>
      <c r="T106" s="88"/>
      <c r="U106" s="88"/>
      <c r="V106" s="88"/>
    </row>
    <row r="107" spans="1:22" s="1" customFormat="1" ht="37.5" customHeight="1" x14ac:dyDescent="0.25">
      <c r="A107" s="14"/>
      <c r="B107" s="121">
        <v>1501</v>
      </c>
      <c r="C107" s="123" t="s">
        <v>36</v>
      </c>
      <c r="D107" s="121">
        <v>23</v>
      </c>
      <c r="E107" s="121">
        <v>0</v>
      </c>
      <c r="F107" s="121">
        <v>1501022</v>
      </c>
      <c r="G107" s="121"/>
      <c r="H107" s="121"/>
      <c r="I107" s="121"/>
      <c r="J107" s="123"/>
      <c r="K107" s="102"/>
      <c r="L107" s="122" t="s">
        <v>59</v>
      </c>
      <c r="M107" s="89">
        <f>+M108</f>
        <v>8836000000</v>
      </c>
      <c r="N107" s="16"/>
      <c r="O107" s="88"/>
      <c r="P107" s="88"/>
      <c r="Q107" s="88"/>
      <c r="R107" s="88"/>
      <c r="S107" s="88"/>
      <c r="T107" s="88"/>
      <c r="U107" s="88"/>
      <c r="V107" s="88"/>
    </row>
    <row r="108" spans="1:22" s="1" customFormat="1" ht="27.75" customHeight="1" x14ac:dyDescent="0.25">
      <c r="A108" s="14"/>
      <c r="B108" s="102">
        <v>1501</v>
      </c>
      <c r="C108" s="103" t="s">
        <v>36</v>
      </c>
      <c r="D108" s="102">
        <v>23</v>
      </c>
      <c r="E108" s="102">
        <v>0</v>
      </c>
      <c r="F108" s="102">
        <v>1501022</v>
      </c>
      <c r="G108" s="103" t="s">
        <v>40</v>
      </c>
      <c r="H108" s="102"/>
      <c r="I108" s="121"/>
      <c r="J108" s="123"/>
      <c r="K108" s="102"/>
      <c r="L108" s="153" t="s">
        <v>41</v>
      </c>
      <c r="M108" s="90">
        <f>+M109</f>
        <v>8836000000</v>
      </c>
      <c r="N108" s="16"/>
      <c r="O108" s="88"/>
      <c r="P108" s="88"/>
      <c r="Q108" s="88"/>
      <c r="R108" s="88"/>
      <c r="S108" s="88"/>
      <c r="T108" s="88"/>
      <c r="U108" s="88"/>
      <c r="V108" s="88"/>
    </row>
    <row r="109" spans="1:22" s="1" customFormat="1" ht="26.25" customHeight="1" x14ac:dyDescent="0.25">
      <c r="A109" s="14"/>
      <c r="B109" s="102">
        <v>1501</v>
      </c>
      <c r="C109" s="103" t="s">
        <v>36</v>
      </c>
      <c r="D109" s="102">
        <v>23</v>
      </c>
      <c r="E109" s="102">
        <v>0</v>
      </c>
      <c r="F109" s="102">
        <v>1501022</v>
      </c>
      <c r="G109" s="103" t="s">
        <v>40</v>
      </c>
      <c r="H109" s="102">
        <v>11</v>
      </c>
      <c r="I109" s="102" t="s">
        <v>42</v>
      </c>
      <c r="J109" s="103" t="s">
        <v>63</v>
      </c>
      <c r="K109" s="102"/>
      <c r="L109" s="153" t="s">
        <v>136</v>
      </c>
      <c r="M109" s="90">
        <v>8836000000</v>
      </c>
      <c r="N109" s="16"/>
      <c r="O109" s="88"/>
      <c r="P109" s="88"/>
      <c r="Q109" s="88"/>
      <c r="R109" s="88"/>
      <c r="S109" s="88"/>
      <c r="T109" s="88"/>
      <c r="U109" s="88"/>
      <c r="V109" s="88"/>
    </row>
    <row r="110" spans="1:22" s="1" customFormat="1" ht="34.5" customHeight="1" x14ac:dyDescent="0.25">
      <c r="A110" s="14"/>
      <c r="B110" s="121">
        <v>1501</v>
      </c>
      <c r="C110" s="123" t="s">
        <v>36</v>
      </c>
      <c r="D110" s="121">
        <v>23</v>
      </c>
      <c r="E110" s="121">
        <v>0</v>
      </c>
      <c r="F110" s="121">
        <v>1501031</v>
      </c>
      <c r="G110" s="123"/>
      <c r="H110" s="121"/>
      <c r="I110" s="121"/>
      <c r="J110" s="123"/>
      <c r="K110" s="102"/>
      <c r="L110" s="122" t="s">
        <v>65</v>
      </c>
      <c r="M110" s="89">
        <f>+M111</f>
        <v>4000000000</v>
      </c>
      <c r="N110" s="16"/>
      <c r="O110" s="88"/>
      <c r="P110" s="88"/>
      <c r="Q110" s="88"/>
      <c r="R110" s="88"/>
      <c r="S110" s="88"/>
      <c r="T110" s="88"/>
      <c r="U110" s="88"/>
      <c r="V110" s="88"/>
    </row>
    <row r="111" spans="1:22" s="1" customFormat="1" ht="27.75" customHeight="1" x14ac:dyDescent="0.25">
      <c r="A111" s="14"/>
      <c r="B111" s="102">
        <v>1501</v>
      </c>
      <c r="C111" s="103" t="s">
        <v>36</v>
      </c>
      <c r="D111" s="102">
        <v>23</v>
      </c>
      <c r="E111" s="102">
        <v>0</v>
      </c>
      <c r="F111" s="102">
        <v>1501031</v>
      </c>
      <c r="G111" s="103" t="s">
        <v>40</v>
      </c>
      <c r="H111" s="121"/>
      <c r="I111" s="121"/>
      <c r="J111" s="123"/>
      <c r="K111" s="102"/>
      <c r="L111" s="153" t="s">
        <v>41</v>
      </c>
      <c r="M111" s="90">
        <f>+M112</f>
        <v>4000000000</v>
      </c>
      <c r="N111" s="16"/>
      <c r="O111" s="88"/>
      <c r="P111" s="88"/>
      <c r="Q111" s="88"/>
      <c r="R111" s="88"/>
      <c r="S111" s="88"/>
      <c r="T111" s="88"/>
      <c r="U111" s="88"/>
      <c r="V111" s="88"/>
    </row>
    <row r="112" spans="1:22" s="1" customFormat="1" ht="27" customHeight="1" x14ac:dyDescent="0.25">
      <c r="A112" s="14"/>
      <c r="B112" s="102">
        <v>1501</v>
      </c>
      <c r="C112" s="103" t="s">
        <v>36</v>
      </c>
      <c r="D112" s="102">
        <v>23</v>
      </c>
      <c r="E112" s="102">
        <v>0</v>
      </c>
      <c r="F112" s="102">
        <v>1501031</v>
      </c>
      <c r="G112" s="103" t="s">
        <v>40</v>
      </c>
      <c r="H112" s="102">
        <v>11</v>
      </c>
      <c r="I112" s="102" t="s">
        <v>42</v>
      </c>
      <c r="J112" s="103" t="s">
        <v>63</v>
      </c>
      <c r="K112" s="102"/>
      <c r="L112" s="153" t="s">
        <v>136</v>
      </c>
      <c r="M112" s="90">
        <v>4000000000</v>
      </c>
      <c r="N112" s="16"/>
      <c r="O112" s="88"/>
      <c r="P112" s="88"/>
      <c r="Q112" s="88"/>
      <c r="R112" s="88"/>
      <c r="S112" s="88"/>
      <c r="T112" s="88"/>
      <c r="U112" s="88"/>
      <c r="V112" s="88"/>
    </row>
    <row r="113" spans="1:22" s="1" customFormat="1" ht="37.5" customHeight="1" x14ac:dyDescent="0.25">
      <c r="A113" s="14"/>
      <c r="B113" s="121">
        <v>1505</v>
      </c>
      <c r="C113" s="123" t="s">
        <v>36</v>
      </c>
      <c r="D113" s="121">
        <v>5</v>
      </c>
      <c r="E113" s="121">
        <v>0</v>
      </c>
      <c r="F113" s="121">
        <v>1505009</v>
      </c>
      <c r="G113" s="121"/>
      <c r="H113" s="121"/>
      <c r="I113" s="121"/>
      <c r="J113" s="123"/>
      <c r="K113" s="102"/>
      <c r="L113" s="122" t="s">
        <v>59</v>
      </c>
      <c r="M113" s="89">
        <f>+M114</f>
        <v>8000000000</v>
      </c>
      <c r="N113" s="16"/>
      <c r="O113" s="88"/>
      <c r="P113" s="88"/>
      <c r="Q113" s="88"/>
      <c r="R113" s="88"/>
      <c r="S113" s="88"/>
      <c r="T113" s="88"/>
      <c r="U113" s="88"/>
      <c r="V113" s="88"/>
    </row>
    <row r="114" spans="1:22" s="1" customFormat="1" ht="27.75" customHeight="1" x14ac:dyDescent="0.25">
      <c r="A114" s="14"/>
      <c r="B114" s="102">
        <v>1505</v>
      </c>
      <c r="C114" s="103" t="s">
        <v>36</v>
      </c>
      <c r="D114" s="102">
        <v>5</v>
      </c>
      <c r="E114" s="102">
        <v>0</v>
      </c>
      <c r="F114" s="102">
        <v>1505009</v>
      </c>
      <c r="G114" s="103" t="s">
        <v>40</v>
      </c>
      <c r="H114" s="102"/>
      <c r="I114" s="121"/>
      <c r="J114" s="123"/>
      <c r="K114" s="102"/>
      <c r="L114" s="153" t="s">
        <v>41</v>
      </c>
      <c r="M114" s="90">
        <f>+M115</f>
        <v>8000000000</v>
      </c>
      <c r="N114" s="16"/>
      <c r="O114" s="88"/>
      <c r="P114" s="88"/>
      <c r="Q114" s="88"/>
      <c r="R114" s="88"/>
      <c r="S114" s="88"/>
      <c r="T114" s="88"/>
      <c r="U114" s="88"/>
      <c r="V114" s="88"/>
    </row>
    <row r="115" spans="1:22" s="1" customFormat="1" ht="26.25" customHeight="1" x14ac:dyDescent="0.25">
      <c r="A115" s="14"/>
      <c r="B115" s="102">
        <v>1505</v>
      </c>
      <c r="C115" s="103" t="s">
        <v>36</v>
      </c>
      <c r="D115" s="102">
        <v>5</v>
      </c>
      <c r="E115" s="102">
        <v>0</v>
      </c>
      <c r="F115" s="102">
        <v>1505009</v>
      </c>
      <c r="G115" s="103" t="s">
        <v>40</v>
      </c>
      <c r="H115" s="102">
        <v>11</v>
      </c>
      <c r="I115" s="102" t="s">
        <v>42</v>
      </c>
      <c r="J115" s="103" t="s">
        <v>63</v>
      </c>
      <c r="K115" s="102"/>
      <c r="L115" s="153" t="s">
        <v>136</v>
      </c>
      <c r="M115" s="90">
        <v>8000000000</v>
      </c>
      <c r="N115" s="16"/>
      <c r="O115" s="88"/>
      <c r="P115" s="88"/>
      <c r="Q115" s="88"/>
      <c r="R115" s="88"/>
      <c r="S115" s="88"/>
      <c r="T115" s="88"/>
      <c r="U115" s="88"/>
      <c r="V115" s="88"/>
    </row>
    <row r="116" spans="1:22" s="1" customFormat="1" ht="26.25" customHeight="1" x14ac:dyDescent="0.25">
      <c r="A116" s="14"/>
      <c r="B116" s="102"/>
      <c r="C116" s="103"/>
      <c r="D116" s="102"/>
      <c r="E116" s="102"/>
      <c r="F116" s="102"/>
      <c r="G116" s="103"/>
      <c r="H116" s="102"/>
      <c r="I116" s="102"/>
      <c r="J116" s="103"/>
      <c r="K116" s="102"/>
      <c r="L116" s="153"/>
      <c r="M116" s="90"/>
      <c r="N116" s="16"/>
      <c r="O116" s="88"/>
      <c r="P116" s="88"/>
      <c r="Q116" s="88"/>
      <c r="R116" s="88"/>
      <c r="S116" s="88"/>
      <c r="T116" s="88"/>
      <c r="U116" s="88"/>
      <c r="V116" s="88"/>
    </row>
    <row r="117" spans="1:22" s="1" customFormat="1" ht="26.25" customHeight="1" x14ac:dyDescent="0.25">
      <c r="A117" s="14"/>
      <c r="B117" s="102"/>
      <c r="C117" s="103"/>
      <c r="D117" s="102"/>
      <c r="E117" s="102"/>
      <c r="F117" s="102"/>
      <c r="G117" s="103"/>
      <c r="H117" s="102"/>
      <c r="I117" s="102"/>
      <c r="J117" s="103"/>
      <c r="K117" s="102"/>
      <c r="L117" s="153"/>
      <c r="M117" s="90"/>
      <c r="N117" s="16"/>
      <c r="O117" s="88"/>
      <c r="P117" s="88"/>
      <c r="Q117" s="88"/>
      <c r="R117" s="88"/>
      <c r="S117" s="88"/>
      <c r="T117" s="88"/>
      <c r="U117" s="88"/>
      <c r="V117" s="88"/>
    </row>
    <row r="118" spans="1:22" s="1" customFormat="1" ht="26.25" customHeight="1" x14ac:dyDescent="0.25">
      <c r="A118" s="14"/>
      <c r="B118" s="102"/>
      <c r="C118" s="103"/>
      <c r="D118" s="102"/>
      <c r="E118" s="102"/>
      <c r="F118" s="102"/>
      <c r="G118" s="103"/>
      <c r="H118" s="102"/>
      <c r="I118" s="102"/>
      <c r="J118" s="103"/>
      <c r="K118" s="102"/>
      <c r="L118" s="153"/>
      <c r="M118" s="90"/>
      <c r="N118" s="16"/>
      <c r="O118" s="88"/>
      <c r="P118" s="88"/>
      <c r="Q118" s="88"/>
      <c r="R118" s="88"/>
      <c r="S118" s="88"/>
      <c r="T118" s="88"/>
      <c r="U118" s="88"/>
      <c r="V118" s="88"/>
    </row>
    <row r="119" spans="1:22" s="1" customFormat="1" ht="26.25" customHeight="1" x14ac:dyDescent="0.25">
      <c r="A119" s="14"/>
      <c r="B119" s="102"/>
      <c r="C119" s="103"/>
      <c r="D119" s="102"/>
      <c r="E119" s="102"/>
      <c r="F119" s="102"/>
      <c r="G119" s="103"/>
      <c r="H119" s="102"/>
      <c r="I119" s="102"/>
      <c r="J119" s="103"/>
      <c r="K119" s="102"/>
      <c r="L119" s="153"/>
      <c r="M119" s="90"/>
      <c r="N119" s="16"/>
      <c r="O119" s="88"/>
      <c r="P119" s="88"/>
      <c r="Q119" s="88"/>
      <c r="R119" s="88"/>
      <c r="S119" s="88"/>
      <c r="T119" s="88"/>
      <c r="U119" s="88"/>
      <c r="V119" s="88"/>
    </row>
    <row r="120" spans="1:22" s="1" customFormat="1" ht="26.25" customHeight="1" x14ac:dyDescent="0.25">
      <c r="A120" s="14"/>
      <c r="B120" s="102"/>
      <c r="C120" s="103"/>
      <c r="D120" s="102"/>
      <c r="E120" s="102"/>
      <c r="F120" s="102"/>
      <c r="G120" s="103"/>
      <c r="H120" s="102"/>
      <c r="I120" s="102"/>
      <c r="J120" s="103"/>
      <c r="K120" s="102"/>
      <c r="L120" s="153"/>
      <c r="M120" s="90"/>
      <c r="N120" s="16"/>
      <c r="O120" s="88"/>
      <c r="P120" s="88"/>
      <c r="Q120" s="88"/>
      <c r="R120" s="88"/>
      <c r="S120" s="88"/>
      <c r="T120" s="88"/>
      <c r="U120" s="88"/>
      <c r="V120" s="88"/>
    </row>
    <row r="121" spans="1:22" s="1" customFormat="1" ht="26.25" customHeight="1" x14ac:dyDescent="0.25">
      <c r="A121" s="14"/>
      <c r="B121" s="102"/>
      <c r="C121" s="103"/>
      <c r="D121" s="102"/>
      <c r="E121" s="102"/>
      <c r="F121" s="102"/>
      <c r="G121" s="103"/>
      <c r="H121" s="102"/>
      <c r="I121" s="102"/>
      <c r="J121" s="103"/>
      <c r="K121" s="102"/>
      <c r="L121" s="153"/>
      <c r="M121" s="90"/>
      <c r="N121" s="16"/>
      <c r="O121" s="88"/>
      <c r="P121" s="88"/>
      <c r="Q121" s="88"/>
      <c r="R121" s="88"/>
      <c r="S121" s="88"/>
      <c r="T121" s="88"/>
      <c r="U121" s="88"/>
      <c r="V121" s="88"/>
    </row>
    <row r="122" spans="1:22" s="1" customFormat="1" ht="26.25" customHeight="1" x14ac:dyDescent="0.25">
      <c r="A122" s="14"/>
      <c r="B122" s="102"/>
      <c r="C122" s="103"/>
      <c r="D122" s="102"/>
      <c r="E122" s="102"/>
      <c r="F122" s="102"/>
      <c r="G122" s="103"/>
      <c r="H122" s="102"/>
      <c r="I122" s="102"/>
      <c r="J122" s="103"/>
      <c r="K122" s="102"/>
      <c r="L122" s="153"/>
      <c r="M122" s="90"/>
      <c r="N122" s="16"/>
      <c r="O122" s="88"/>
      <c r="P122" s="88"/>
      <c r="Q122" s="88"/>
      <c r="R122" s="88"/>
      <c r="S122" s="88"/>
      <c r="T122" s="88"/>
      <c r="U122" s="88"/>
      <c r="V122" s="88"/>
    </row>
    <row r="123" spans="1:22" s="1" customFormat="1" ht="26.25" customHeight="1" x14ac:dyDescent="0.25">
      <c r="A123" s="14"/>
      <c r="B123" s="102"/>
      <c r="C123" s="103"/>
      <c r="D123" s="102"/>
      <c r="E123" s="102"/>
      <c r="F123" s="102"/>
      <c r="G123" s="103"/>
      <c r="H123" s="102"/>
      <c r="I123" s="102"/>
      <c r="J123" s="103"/>
      <c r="K123" s="102"/>
      <c r="L123" s="153"/>
      <c r="M123" s="90"/>
      <c r="N123" s="16"/>
      <c r="O123" s="88"/>
      <c r="P123" s="88"/>
      <c r="Q123" s="88"/>
      <c r="R123" s="88"/>
      <c r="S123" s="88"/>
      <c r="T123" s="88"/>
      <c r="U123" s="88"/>
      <c r="V123" s="88"/>
    </row>
    <row r="124" spans="1:22" s="1" customFormat="1" ht="26.25" customHeight="1" x14ac:dyDescent="0.25">
      <c r="A124" s="14"/>
      <c r="B124" s="102"/>
      <c r="C124" s="103"/>
      <c r="D124" s="102"/>
      <c r="E124" s="102"/>
      <c r="F124" s="102"/>
      <c r="G124" s="103"/>
      <c r="H124" s="102"/>
      <c r="I124" s="102"/>
      <c r="J124" s="103"/>
      <c r="K124" s="102"/>
      <c r="L124" s="153"/>
      <c r="M124" s="90"/>
      <c r="N124" s="16"/>
      <c r="O124" s="88"/>
      <c r="P124" s="88"/>
      <c r="Q124" s="88"/>
      <c r="R124" s="88"/>
      <c r="S124" s="88"/>
      <c r="T124" s="88"/>
      <c r="U124" s="88"/>
      <c r="V124" s="88"/>
    </row>
    <row r="125" spans="1:22" s="1" customFormat="1" ht="26.25" customHeight="1" x14ac:dyDescent="0.25">
      <c r="A125" s="14"/>
      <c r="B125" s="102"/>
      <c r="C125" s="103"/>
      <c r="D125" s="102"/>
      <c r="E125" s="102"/>
      <c r="F125" s="102"/>
      <c r="G125" s="103"/>
      <c r="H125" s="102"/>
      <c r="I125" s="102"/>
      <c r="J125" s="103"/>
      <c r="K125" s="102"/>
      <c r="L125" s="153"/>
      <c r="M125" s="90"/>
      <c r="N125" s="16"/>
      <c r="O125" s="88"/>
      <c r="P125" s="88"/>
      <c r="Q125" s="88"/>
      <c r="R125" s="88"/>
      <c r="S125" s="88"/>
      <c r="T125" s="88"/>
      <c r="U125" s="88"/>
      <c r="V125" s="88"/>
    </row>
    <row r="126" spans="1:22" s="1" customFormat="1" ht="26.25" customHeight="1" x14ac:dyDescent="0.25">
      <c r="A126" s="14"/>
      <c r="B126" s="102"/>
      <c r="C126" s="103"/>
      <c r="D126" s="102"/>
      <c r="E126" s="102"/>
      <c r="F126" s="102"/>
      <c r="G126" s="103"/>
      <c r="H126" s="102"/>
      <c r="I126" s="102"/>
      <c r="J126" s="103"/>
      <c r="K126" s="102"/>
      <c r="L126" s="153"/>
      <c r="M126" s="90"/>
      <c r="N126" s="16"/>
      <c r="O126" s="88"/>
      <c r="P126" s="88"/>
      <c r="Q126" s="88"/>
      <c r="R126" s="88"/>
      <c r="S126" s="88"/>
      <c r="T126" s="88"/>
      <c r="U126" s="88"/>
      <c r="V126" s="88"/>
    </row>
    <row r="127" spans="1:22" s="1" customFormat="1" ht="26.25" customHeight="1" x14ac:dyDescent="0.25">
      <c r="A127" s="14"/>
      <c r="B127" s="102"/>
      <c r="C127" s="103"/>
      <c r="D127" s="102"/>
      <c r="E127" s="102"/>
      <c r="F127" s="102"/>
      <c r="G127" s="103"/>
      <c r="H127" s="102"/>
      <c r="I127" s="102"/>
      <c r="J127" s="103"/>
      <c r="K127" s="102"/>
      <c r="L127" s="153"/>
      <c r="M127" s="90"/>
      <c r="N127" s="16"/>
      <c r="O127" s="88"/>
      <c r="P127" s="88"/>
      <c r="Q127" s="88"/>
      <c r="R127" s="88"/>
      <c r="S127" s="88"/>
      <c r="T127" s="88"/>
      <c r="U127" s="88"/>
      <c r="V127" s="88"/>
    </row>
    <row r="128" spans="1:22" s="1" customFormat="1" ht="27" customHeight="1" x14ac:dyDescent="0.25">
      <c r="A128" s="14"/>
      <c r="B128" s="102"/>
      <c r="C128" s="103"/>
      <c r="D128" s="102"/>
      <c r="E128" s="102"/>
      <c r="F128" s="102"/>
      <c r="G128" s="103"/>
      <c r="H128" s="102"/>
      <c r="I128" s="102"/>
      <c r="J128" s="103"/>
      <c r="K128" s="102"/>
      <c r="L128" s="153"/>
      <c r="M128" s="90"/>
      <c r="N128" s="16"/>
      <c r="O128" s="88"/>
      <c r="P128" s="88"/>
      <c r="Q128" s="88"/>
      <c r="R128" s="88"/>
      <c r="S128" s="88"/>
      <c r="T128" s="88"/>
      <c r="U128" s="88"/>
      <c r="V128" s="88"/>
    </row>
    <row r="129" spans="1:23" s="2" customFormat="1" ht="30.75" customHeight="1" x14ac:dyDescent="0.2">
      <c r="A129" s="14"/>
      <c r="B129" s="256" t="s">
        <v>83</v>
      </c>
      <c r="C129" s="256"/>
      <c r="D129" s="256"/>
      <c r="E129" s="256"/>
      <c r="F129" s="256"/>
      <c r="G129" s="256"/>
      <c r="H129" s="256"/>
      <c r="I129" s="256"/>
      <c r="J129" s="256"/>
      <c r="K129" s="256"/>
      <c r="L129" s="256"/>
      <c r="M129" s="256"/>
      <c r="N129" s="16"/>
      <c r="O129" s="20"/>
      <c r="P129" s="20"/>
      <c r="Q129" s="20"/>
      <c r="R129" s="20"/>
      <c r="S129" s="20"/>
      <c r="T129" s="20"/>
      <c r="U129" s="20"/>
      <c r="V129" s="20"/>
      <c r="W129" s="20"/>
    </row>
    <row r="130" spans="1:23" s="2" customFormat="1" ht="2.25" hidden="1" customHeight="1" x14ac:dyDescent="0.2">
      <c r="A130" s="14"/>
      <c r="B130" s="153"/>
      <c r="C130" s="153"/>
      <c r="D130" s="153"/>
      <c r="E130" s="153"/>
      <c r="F130" s="153"/>
      <c r="G130" s="153"/>
      <c r="H130" s="153"/>
      <c r="I130" s="153"/>
      <c r="J130" s="153"/>
      <c r="K130" s="153"/>
      <c r="L130" s="153"/>
      <c r="M130" s="153"/>
      <c r="N130" s="16"/>
    </row>
    <row r="131" spans="1:23" s="2" customFormat="1" ht="15.75" x14ac:dyDescent="0.2">
      <c r="A131" s="28"/>
      <c r="B131" s="257" t="s">
        <v>20</v>
      </c>
      <c r="C131" s="257"/>
      <c r="D131" s="257"/>
      <c r="E131" s="257"/>
      <c r="F131" s="257"/>
      <c r="G131" s="257"/>
      <c r="H131" s="257"/>
      <c r="I131" s="257"/>
      <c r="J131" s="257"/>
      <c r="K131" s="257"/>
      <c r="L131" s="257"/>
      <c r="M131" s="257"/>
      <c r="N131" s="29"/>
      <c r="O131" s="1"/>
      <c r="P131" s="1"/>
    </row>
    <row r="132" spans="1:23" s="2" customFormat="1" ht="15.75" x14ac:dyDescent="0.25">
      <c r="A132" s="30"/>
      <c r="B132" s="257" t="s">
        <v>22</v>
      </c>
      <c r="C132" s="257"/>
      <c r="D132" s="257"/>
      <c r="E132" s="257"/>
      <c r="F132" s="257"/>
      <c r="G132" s="257"/>
      <c r="H132" s="257"/>
      <c r="I132" s="257"/>
      <c r="J132" s="257"/>
      <c r="K132" s="257"/>
      <c r="L132" s="257"/>
      <c r="M132" s="257"/>
      <c r="N132" s="29"/>
      <c r="O132" s="1"/>
      <c r="P132" s="101"/>
    </row>
    <row r="133" spans="1:23" s="2" customFormat="1" ht="15.75" x14ac:dyDescent="0.25">
      <c r="A133" s="30"/>
      <c r="B133" s="257" t="s">
        <v>23</v>
      </c>
      <c r="C133" s="257"/>
      <c r="D133" s="257"/>
      <c r="E133" s="257"/>
      <c r="F133" s="257"/>
      <c r="G133" s="257"/>
      <c r="H133" s="257"/>
      <c r="I133" s="257"/>
      <c r="J133" s="257"/>
      <c r="K133" s="257"/>
      <c r="L133" s="257"/>
      <c r="M133" s="257"/>
      <c r="N133" s="29"/>
      <c r="O133" s="99"/>
      <c r="P133" s="101"/>
    </row>
    <row r="134" spans="1:23" s="2" customFormat="1" ht="3" customHeight="1" x14ac:dyDescent="0.25">
      <c r="A134" s="30"/>
      <c r="B134" s="152"/>
      <c r="C134" s="152"/>
      <c r="D134" s="152"/>
      <c r="E134" s="152"/>
      <c r="F134" s="152"/>
      <c r="G134" s="152"/>
      <c r="H134" s="152"/>
      <c r="I134" s="152"/>
      <c r="J134" s="152"/>
      <c r="K134" s="152"/>
      <c r="L134" s="152"/>
      <c r="M134" s="152"/>
      <c r="N134" s="29"/>
      <c r="O134" s="1"/>
      <c r="P134" s="1"/>
    </row>
    <row r="135" spans="1:23" s="2" customFormat="1" ht="17.25" customHeight="1" x14ac:dyDescent="0.25">
      <c r="A135" s="155"/>
      <c r="B135" s="116" t="s">
        <v>24</v>
      </c>
      <c r="C135" s="116" t="s">
        <v>25</v>
      </c>
      <c r="D135" s="116" t="s">
        <v>26</v>
      </c>
      <c r="E135" s="116" t="s">
        <v>27</v>
      </c>
      <c r="F135" s="116" t="s">
        <v>57</v>
      </c>
      <c r="G135" s="116" t="s">
        <v>29</v>
      </c>
      <c r="H135" s="116" t="s">
        <v>30</v>
      </c>
      <c r="I135" s="116" t="s">
        <v>31</v>
      </c>
      <c r="J135" s="116" t="s">
        <v>32</v>
      </c>
      <c r="K135" s="117"/>
      <c r="L135" s="118" t="s">
        <v>33</v>
      </c>
      <c r="M135" s="116" t="s">
        <v>34</v>
      </c>
      <c r="N135" s="3"/>
      <c r="Q135" s="1"/>
    </row>
    <row r="136" spans="1:23" s="2" customFormat="1" ht="3" customHeight="1" x14ac:dyDescent="0.25">
      <c r="A136" s="155"/>
      <c r="B136" s="116"/>
      <c r="C136" s="116"/>
      <c r="D136" s="116"/>
      <c r="E136" s="116"/>
      <c r="F136" s="116"/>
      <c r="G136" s="116"/>
      <c r="H136" s="116"/>
      <c r="I136" s="116"/>
      <c r="J136" s="116"/>
      <c r="K136" s="117"/>
      <c r="L136" s="118"/>
      <c r="M136" s="116"/>
      <c r="N136" s="3"/>
      <c r="Q136" s="1"/>
    </row>
    <row r="137" spans="1:23" s="1" customFormat="1" ht="49.5" customHeight="1" x14ac:dyDescent="0.25">
      <c r="A137" s="14"/>
      <c r="B137" s="121">
        <v>1501</v>
      </c>
      <c r="C137" s="121"/>
      <c r="D137" s="121"/>
      <c r="E137" s="121"/>
      <c r="F137" s="121"/>
      <c r="G137" s="121"/>
      <c r="H137" s="102"/>
      <c r="I137" s="102"/>
      <c r="J137" s="102"/>
      <c r="K137" s="102"/>
      <c r="L137" s="122" t="s">
        <v>35</v>
      </c>
      <c r="M137" s="89">
        <f>SUM(M139)</f>
        <v>4959447601.5299997</v>
      </c>
      <c r="N137" s="16"/>
    </row>
    <row r="138" spans="1:23" s="1" customFormat="1" ht="2.25" customHeight="1" x14ac:dyDescent="0.25">
      <c r="A138" s="14"/>
      <c r="B138" s="121"/>
      <c r="C138" s="121"/>
      <c r="D138" s="121"/>
      <c r="E138" s="121"/>
      <c r="F138" s="121"/>
      <c r="G138" s="121"/>
      <c r="H138" s="102"/>
      <c r="I138" s="102"/>
      <c r="J138" s="102"/>
      <c r="K138" s="102"/>
      <c r="L138" s="122"/>
      <c r="M138" s="89"/>
      <c r="N138" s="16"/>
    </row>
    <row r="139" spans="1:23" s="1" customFormat="1" ht="19.5" customHeight="1" x14ac:dyDescent="0.25">
      <c r="A139" s="14"/>
      <c r="B139" s="121">
        <v>1501</v>
      </c>
      <c r="C139" s="123" t="s">
        <v>36</v>
      </c>
      <c r="D139" s="102"/>
      <c r="E139" s="102"/>
      <c r="F139" s="102"/>
      <c r="G139" s="102"/>
      <c r="H139" s="102"/>
      <c r="I139" s="102"/>
      <c r="J139" s="102"/>
      <c r="K139" s="102"/>
      <c r="L139" s="122" t="s">
        <v>37</v>
      </c>
      <c r="M139" s="89">
        <f>+M141+M147</f>
        <v>4959447601.5299997</v>
      </c>
      <c r="N139" s="16"/>
    </row>
    <row r="140" spans="1:23" s="1" customFormat="1" ht="1.5" customHeight="1" x14ac:dyDescent="0.25">
      <c r="A140" s="14"/>
      <c r="B140" s="121"/>
      <c r="C140" s="123"/>
      <c r="D140" s="102"/>
      <c r="E140" s="102"/>
      <c r="F140" s="102"/>
      <c r="G140" s="102"/>
      <c r="H140" s="102"/>
      <c r="I140" s="102"/>
      <c r="J140" s="102"/>
      <c r="K140" s="102"/>
      <c r="L140" s="122"/>
      <c r="M140" s="89"/>
      <c r="N140" s="16"/>
    </row>
    <row r="141" spans="1:23" s="2" customFormat="1" ht="60" customHeight="1" x14ac:dyDescent="0.2">
      <c r="A141" s="155"/>
      <c r="B141" s="121">
        <v>1501</v>
      </c>
      <c r="C141" s="123" t="s">
        <v>36</v>
      </c>
      <c r="D141" s="121">
        <v>17</v>
      </c>
      <c r="E141" s="102"/>
      <c r="F141" s="121"/>
      <c r="G141" s="121"/>
      <c r="H141" s="102"/>
      <c r="I141" s="102"/>
      <c r="J141" s="103"/>
      <c r="K141" s="102"/>
      <c r="L141" s="122" t="s">
        <v>38</v>
      </c>
      <c r="M141" s="89">
        <f>+M143</f>
        <v>459447601.52999997</v>
      </c>
      <c r="N141" s="3"/>
      <c r="O141" s="1"/>
      <c r="P141" s="15"/>
      <c r="Q141" s="18"/>
      <c r="R141" s="18"/>
    </row>
    <row r="142" spans="1:23" s="2" customFormat="1" ht="4.5" customHeight="1" x14ac:dyDescent="0.2">
      <c r="A142" s="155"/>
      <c r="B142" s="121"/>
      <c r="C142" s="123"/>
      <c r="D142" s="121"/>
      <c r="E142" s="102"/>
      <c r="F142" s="121"/>
      <c r="G142" s="121"/>
      <c r="H142" s="102"/>
      <c r="I142" s="102"/>
      <c r="J142" s="103"/>
      <c r="K142" s="102"/>
      <c r="L142" s="122"/>
      <c r="M142" s="89"/>
      <c r="N142" s="3"/>
      <c r="O142" s="1"/>
      <c r="P142" s="15"/>
      <c r="Q142" s="18"/>
      <c r="R142" s="18"/>
    </row>
    <row r="143" spans="1:23" s="2" customFormat="1" ht="33" customHeight="1" x14ac:dyDescent="0.2">
      <c r="A143" s="155"/>
      <c r="B143" s="121">
        <v>1501</v>
      </c>
      <c r="C143" s="123" t="s">
        <v>36</v>
      </c>
      <c r="D143" s="121">
        <v>17</v>
      </c>
      <c r="E143" s="121">
        <v>0</v>
      </c>
      <c r="F143" s="121">
        <v>1501030</v>
      </c>
      <c r="G143" s="121"/>
      <c r="H143" s="102"/>
      <c r="I143" s="102"/>
      <c r="J143" s="103"/>
      <c r="K143" s="102"/>
      <c r="L143" s="122" t="s">
        <v>46</v>
      </c>
      <c r="M143" s="89">
        <f>+M144</f>
        <v>459447601.52999997</v>
      </c>
      <c r="N143" s="3"/>
      <c r="O143" s="1"/>
      <c r="P143" s="20"/>
      <c r="Q143" s="19"/>
      <c r="R143" s="19"/>
      <c r="S143" s="19"/>
    </row>
    <row r="144" spans="1:23" s="2" customFormat="1" ht="21" customHeight="1" x14ac:dyDescent="0.2">
      <c r="A144" s="155"/>
      <c r="B144" s="102">
        <v>1501</v>
      </c>
      <c r="C144" s="102" t="s">
        <v>36</v>
      </c>
      <c r="D144" s="102">
        <v>17</v>
      </c>
      <c r="E144" s="102">
        <v>0</v>
      </c>
      <c r="F144" s="102">
        <v>1501030</v>
      </c>
      <c r="G144" s="103" t="s">
        <v>40</v>
      </c>
      <c r="H144" s="102"/>
      <c r="I144" s="102"/>
      <c r="J144" s="103"/>
      <c r="K144" s="102"/>
      <c r="L144" s="153" t="s">
        <v>41</v>
      </c>
      <c r="M144" s="90">
        <f>+M145</f>
        <v>459447601.52999997</v>
      </c>
      <c r="N144" s="3"/>
      <c r="O144" s="1"/>
      <c r="P144" s="31"/>
      <c r="Q144" s="19"/>
      <c r="R144" s="19"/>
      <c r="S144" s="19"/>
    </row>
    <row r="145" spans="1:23" s="2" customFormat="1" ht="20.25" customHeight="1" x14ac:dyDescent="0.2">
      <c r="A145" s="155"/>
      <c r="B145" s="102">
        <v>1501</v>
      </c>
      <c r="C145" s="102" t="s">
        <v>36</v>
      </c>
      <c r="D145" s="102">
        <v>17</v>
      </c>
      <c r="E145" s="102">
        <v>0</v>
      </c>
      <c r="F145" s="102">
        <v>1501030</v>
      </c>
      <c r="G145" s="103" t="s">
        <v>40</v>
      </c>
      <c r="H145" s="102">
        <v>11</v>
      </c>
      <c r="I145" s="102" t="s">
        <v>42</v>
      </c>
      <c r="J145" s="103" t="s">
        <v>58</v>
      </c>
      <c r="K145" s="102"/>
      <c r="L145" s="153" t="s">
        <v>44</v>
      </c>
      <c r="M145" s="90">
        <v>459447601.52999997</v>
      </c>
      <c r="N145" s="3"/>
      <c r="O145" s="1"/>
      <c r="Q145" s="21"/>
      <c r="R145" s="21"/>
      <c r="S145" s="21"/>
    </row>
    <row r="146" spans="1:23" s="2" customFormat="1" ht="0.75" customHeight="1" x14ac:dyDescent="0.2">
      <c r="A146" s="155"/>
      <c r="B146" s="102"/>
      <c r="C146" s="102"/>
      <c r="D146" s="102"/>
      <c r="E146" s="102"/>
      <c r="F146" s="102"/>
      <c r="G146" s="103"/>
      <c r="H146" s="102"/>
      <c r="I146" s="102"/>
      <c r="J146" s="103"/>
      <c r="K146" s="102"/>
      <c r="L146" s="153"/>
      <c r="M146" s="90"/>
      <c r="N146" s="3"/>
      <c r="O146" s="1"/>
      <c r="Q146" s="21"/>
      <c r="R146" s="21"/>
      <c r="S146" s="21"/>
    </row>
    <row r="147" spans="1:23" s="1" customFormat="1" ht="21.75" customHeight="1" x14ac:dyDescent="0.25">
      <c r="A147" s="14"/>
      <c r="B147" s="121">
        <v>1501</v>
      </c>
      <c r="C147" s="123" t="s">
        <v>36</v>
      </c>
      <c r="D147" s="121">
        <v>22</v>
      </c>
      <c r="E147" s="121"/>
      <c r="F147" s="121"/>
      <c r="G147" s="121"/>
      <c r="H147" s="121"/>
      <c r="I147" s="121"/>
      <c r="J147" s="123"/>
      <c r="K147" s="102"/>
      <c r="L147" s="122" t="s">
        <v>96</v>
      </c>
      <c r="M147" s="89">
        <f>+M148</f>
        <v>4500000000</v>
      </c>
      <c r="N147" s="16"/>
      <c r="O147" s="32"/>
      <c r="P147" s="32"/>
      <c r="Q147" s="18"/>
      <c r="R147" s="104"/>
      <c r="S147" s="100" t="s">
        <v>86</v>
      </c>
    </row>
    <row r="148" spans="1:23" s="1" customFormat="1" ht="18" customHeight="1" x14ac:dyDescent="0.25">
      <c r="A148" s="14"/>
      <c r="B148" s="121">
        <v>1501</v>
      </c>
      <c r="C148" s="123" t="s">
        <v>36</v>
      </c>
      <c r="D148" s="121">
        <v>22</v>
      </c>
      <c r="E148" s="121">
        <v>0</v>
      </c>
      <c r="F148" s="121">
        <v>1501034</v>
      </c>
      <c r="G148" s="121"/>
      <c r="H148" s="121"/>
      <c r="I148" s="121"/>
      <c r="J148" s="123"/>
      <c r="K148" s="102"/>
      <c r="L148" s="122" t="s">
        <v>97</v>
      </c>
      <c r="M148" s="89">
        <f>+M149</f>
        <v>4500000000</v>
      </c>
      <c r="N148" s="16"/>
      <c r="O148" s="20"/>
      <c r="Q148" s="20"/>
      <c r="R148" s="20"/>
      <c r="S148" s="20"/>
      <c r="T148" s="20"/>
    </row>
    <row r="149" spans="1:23" s="1" customFormat="1" ht="18" customHeight="1" x14ac:dyDescent="0.25">
      <c r="A149" s="14"/>
      <c r="B149" s="102">
        <v>1501</v>
      </c>
      <c r="C149" s="103" t="s">
        <v>36</v>
      </c>
      <c r="D149" s="102">
        <v>22</v>
      </c>
      <c r="E149" s="102">
        <v>0</v>
      </c>
      <c r="F149" s="102">
        <v>1501034</v>
      </c>
      <c r="G149" s="103" t="s">
        <v>40</v>
      </c>
      <c r="H149" s="121"/>
      <c r="I149" s="121"/>
      <c r="J149" s="123"/>
      <c r="K149" s="102"/>
      <c r="L149" s="153" t="s">
        <v>41</v>
      </c>
      <c r="M149" s="90">
        <f>+M150</f>
        <v>4500000000</v>
      </c>
      <c r="N149" s="16"/>
    </row>
    <row r="150" spans="1:23" s="1" customFormat="1" ht="18" customHeight="1" x14ac:dyDescent="0.2">
      <c r="A150" s="155"/>
      <c r="B150" s="102">
        <v>1501</v>
      </c>
      <c r="C150" s="103" t="s">
        <v>36</v>
      </c>
      <c r="D150" s="102">
        <v>22</v>
      </c>
      <c r="E150" s="102">
        <v>0</v>
      </c>
      <c r="F150" s="102">
        <v>1501034</v>
      </c>
      <c r="G150" s="103" t="s">
        <v>40</v>
      </c>
      <c r="H150" s="102">
        <v>11</v>
      </c>
      <c r="I150" s="102" t="s">
        <v>42</v>
      </c>
      <c r="J150" s="103" t="s">
        <v>58</v>
      </c>
      <c r="K150" s="102"/>
      <c r="L150" s="153" t="s">
        <v>44</v>
      </c>
      <c r="M150" s="90">
        <v>4500000000</v>
      </c>
      <c r="N150" s="3"/>
      <c r="O150" s="20"/>
      <c r="P150" s="20"/>
      <c r="Q150" s="20"/>
      <c r="R150" s="20"/>
      <c r="S150" s="20"/>
    </row>
    <row r="151" spans="1:23" s="1" customFormat="1" ht="5.25" customHeight="1" x14ac:dyDescent="0.2">
      <c r="A151" s="155"/>
      <c r="B151" s="102"/>
      <c r="C151" s="103"/>
      <c r="D151" s="102"/>
      <c r="E151" s="102"/>
      <c r="F151" s="102"/>
      <c r="G151" s="103"/>
      <c r="H151" s="102"/>
      <c r="I151" s="102"/>
      <c r="J151" s="103"/>
      <c r="K151" s="102"/>
      <c r="L151" s="153"/>
      <c r="M151" s="90"/>
      <c r="N151" s="3"/>
      <c r="O151" s="20"/>
      <c r="P151" s="20"/>
      <c r="Q151" s="20"/>
      <c r="R151" s="20"/>
      <c r="S151" s="20"/>
    </row>
    <row r="152" spans="1:23" s="2" customFormat="1" ht="20.25" customHeight="1" x14ac:dyDescent="0.2">
      <c r="A152" s="14"/>
      <c r="B152" s="256" t="s">
        <v>107</v>
      </c>
      <c r="C152" s="256"/>
      <c r="D152" s="256"/>
      <c r="E152" s="256"/>
      <c r="F152" s="256"/>
      <c r="G152" s="256"/>
      <c r="H152" s="256"/>
      <c r="I152" s="256"/>
      <c r="J152" s="256"/>
      <c r="K152" s="256"/>
      <c r="L152" s="256"/>
      <c r="M152" s="256"/>
      <c r="N152" s="16"/>
      <c r="O152" s="20"/>
      <c r="P152" s="20"/>
      <c r="Q152" s="20"/>
      <c r="R152" s="20"/>
      <c r="S152" s="20"/>
      <c r="T152" s="20"/>
      <c r="U152" s="20"/>
      <c r="V152" s="20"/>
      <c r="W152" s="20"/>
    </row>
    <row r="153" spans="1:23" s="2" customFormat="1" ht="4.5" customHeight="1" x14ac:dyDescent="0.2">
      <c r="A153" s="14"/>
      <c r="B153" s="153"/>
      <c r="C153" s="153"/>
      <c r="D153" s="153"/>
      <c r="E153" s="153"/>
      <c r="F153" s="153"/>
      <c r="G153" s="153"/>
      <c r="H153" s="153"/>
      <c r="I153" s="153"/>
      <c r="J153" s="153"/>
      <c r="K153" s="153"/>
      <c r="L153" s="153"/>
      <c r="M153" s="153"/>
      <c r="N153" s="16"/>
    </row>
    <row r="154" spans="1:23" s="2" customFormat="1" ht="15.75" x14ac:dyDescent="0.2">
      <c r="A154" s="28"/>
      <c r="B154" s="257" t="s">
        <v>20</v>
      </c>
      <c r="C154" s="257"/>
      <c r="D154" s="257"/>
      <c r="E154" s="257"/>
      <c r="F154" s="257"/>
      <c r="G154" s="257"/>
      <c r="H154" s="257"/>
      <c r="I154" s="257"/>
      <c r="J154" s="257"/>
      <c r="K154" s="257"/>
      <c r="L154" s="257"/>
      <c r="M154" s="257"/>
      <c r="N154" s="29"/>
      <c r="O154" s="1"/>
      <c r="P154" s="1"/>
    </row>
    <row r="155" spans="1:23" s="2" customFormat="1" ht="15.75" x14ac:dyDescent="0.25">
      <c r="A155" s="30"/>
      <c r="B155" s="257" t="s">
        <v>22</v>
      </c>
      <c r="C155" s="257"/>
      <c r="D155" s="257"/>
      <c r="E155" s="257"/>
      <c r="F155" s="257"/>
      <c r="G155" s="257"/>
      <c r="H155" s="257"/>
      <c r="I155" s="257"/>
      <c r="J155" s="257"/>
      <c r="K155" s="257"/>
      <c r="L155" s="257"/>
      <c r="M155" s="257"/>
      <c r="N155" s="29"/>
      <c r="O155" s="1"/>
      <c r="P155" s="101"/>
    </row>
    <row r="156" spans="1:23" s="2" customFormat="1" ht="15.75" x14ac:dyDescent="0.25">
      <c r="A156" s="30"/>
      <c r="B156" s="257" t="s">
        <v>23</v>
      </c>
      <c r="C156" s="257"/>
      <c r="D156" s="257"/>
      <c r="E156" s="257"/>
      <c r="F156" s="257"/>
      <c r="G156" s="257"/>
      <c r="H156" s="257"/>
      <c r="I156" s="257"/>
      <c r="J156" s="257"/>
      <c r="K156" s="257"/>
      <c r="L156" s="257"/>
      <c r="M156" s="257"/>
      <c r="N156" s="29"/>
      <c r="O156" s="99"/>
      <c r="P156" s="101"/>
    </row>
    <row r="157" spans="1:23" s="2" customFormat="1" ht="5.25" customHeight="1" x14ac:dyDescent="0.25">
      <c r="A157" s="30"/>
      <c r="B157" s="152"/>
      <c r="C157" s="152"/>
      <c r="D157" s="152"/>
      <c r="E157" s="152"/>
      <c r="F157" s="152"/>
      <c r="G157" s="152"/>
      <c r="H157" s="152"/>
      <c r="I157" s="152"/>
      <c r="J157" s="152"/>
      <c r="K157" s="152"/>
      <c r="L157" s="152"/>
      <c r="M157" s="152"/>
      <c r="N157" s="29"/>
      <c r="O157" s="1"/>
      <c r="P157" s="1"/>
    </row>
    <row r="158" spans="1:23" s="2" customFormat="1" ht="17.25" customHeight="1" x14ac:dyDescent="0.25">
      <c r="A158" s="155"/>
      <c r="B158" s="116" t="s">
        <v>24</v>
      </c>
      <c r="C158" s="116" t="s">
        <v>25</v>
      </c>
      <c r="D158" s="116" t="s">
        <v>26</v>
      </c>
      <c r="E158" s="116" t="s">
        <v>27</v>
      </c>
      <c r="F158" s="116" t="s">
        <v>57</v>
      </c>
      <c r="G158" s="116" t="s">
        <v>29</v>
      </c>
      <c r="H158" s="116" t="s">
        <v>30</v>
      </c>
      <c r="I158" s="116" t="s">
        <v>31</v>
      </c>
      <c r="J158" s="116" t="s">
        <v>32</v>
      </c>
      <c r="K158" s="117"/>
      <c r="L158" s="118" t="s">
        <v>33</v>
      </c>
      <c r="M158" s="116" t="s">
        <v>34</v>
      </c>
      <c r="N158" s="3"/>
      <c r="Q158" s="1"/>
    </row>
    <row r="159" spans="1:23" s="1" customFormat="1" ht="50.25" customHeight="1" x14ac:dyDescent="0.25">
      <c r="A159" s="14"/>
      <c r="B159" s="121">
        <v>1501</v>
      </c>
      <c r="C159" s="121"/>
      <c r="D159" s="121"/>
      <c r="E159" s="121"/>
      <c r="F159" s="121"/>
      <c r="G159" s="121"/>
      <c r="H159" s="102"/>
      <c r="I159" s="102"/>
      <c r="J159" s="102"/>
      <c r="K159" s="102"/>
      <c r="L159" s="122" t="s">
        <v>35</v>
      </c>
      <c r="M159" s="89">
        <f>SUM(M161)</f>
        <v>4000000000</v>
      </c>
      <c r="N159" s="16"/>
    </row>
    <row r="160" spans="1:23" s="1" customFormat="1" ht="0.75" customHeight="1" x14ac:dyDescent="0.25">
      <c r="A160" s="14"/>
      <c r="B160" s="121"/>
      <c r="C160" s="121"/>
      <c r="D160" s="121"/>
      <c r="E160" s="121"/>
      <c r="F160" s="121"/>
      <c r="G160" s="121"/>
      <c r="H160" s="102"/>
      <c r="I160" s="102"/>
      <c r="J160" s="102"/>
      <c r="K160" s="102"/>
      <c r="L160" s="122"/>
      <c r="M160" s="89"/>
      <c r="N160" s="16"/>
    </row>
    <row r="161" spans="1:23" s="1" customFormat="1" ht="22.5" customHeight="1" x14ac:dyDescent="0.25">
      <c r="A161" s="14"/>
      <c r="B161" s="121">
        <v>1501</v>
      </c>
      <c r="C161" s="123" t="s">
        <v>36</v>
      </c>
      <c r="D161" s="102"/>
      <c r="E161" s="102"/>
      <c r="F161" s="102"/>
      <c r="G161" s="102"/>
      <c r="H161" s="102"/>
      <c r="I161" s="102"/>
      <c r="J161" s="102"/>
      <c r="K161" s="102"/>
      <c r="L161" s="122" t="s">
        <v>37</v>
      </c>
      <c r="M161" s="89">
        <f>+M163</f>
        <v>4000000000</v>
      </c>
      <c r="N161" s="16"/>
    </row>
    <row r="162" spans="1:23" s="1" customFormat="1" ht="21" customHeight="1" x14ac:dyDescent="0.25">
      <c r="A162" s="14"/>
      <c r="B162" s="121">
        <v>1501</v>
      </c>
      <c r="C162" s="123" t="s">
        <v>36</v>
      </c>
      <c r="D162" s="121">
        <v>22</v>
      </c>
      <c r="E162" s="121"/>
      <c r="F162" s="121"/>
      <c r="G162" s="121"/>
      <c r="H162" s="121"/>
      <c r="I162" s="121"/>
      <c r="J162" s="123"/>
      <c r="K162" s="102"/>
      <c r="L162" s="122" t="s">
        <v>96</v>
      </c>
      <c r="M162" s="89">
        <f>SUM(M165+M166)</f>
        <v>4000000000</v>
      </c>
      <c r="N162" s="16"/>
      <c r="O162" s="32"/>
      <c r="P162" s="32"/>
      <c r="Q162" s="18"/>
      <c r="R162" s="104"/>
      <c r="S162" s="100"/>
    </row>
    <row r="163" spans="1:23" s="1" customFormat="1" ht="25.5" customHeight="1" x14ac:dyDescent="0.25">
      <c r="A163" s="14"/>
      <c r="B163" s="121">
        <v>1501</v>
      </c>
      <c r="C163" s="123" t="s">
        <v>36</v>
      </c>
      <c r="D163" s="121">
        <v>22</v>
      </c>
      <c r="E163" s="121">
        <v>0</v>
      </c>
      <c r="F163" s="121">
        <v>1501037</v>
      </c>
      <c r="G163" s="121"/>
      <c r="H163" s="121"/>
      <c r="I163" s="121"/>
      <c r="J163" s="123"/>
      <c r="K163" s="102"/>
      <c r="L163" s="122" t="s">
        <v>98</v>
      </c>
      <c r="M163" s="89">
        <f>+M164</f>
        <v>4000000000</v>
      </c>
      <c r="N163" s="16"/>
      <c r="O163" s="20"/>
      <c r="P163" s="20"/>
      <c r="Q163" s="20"/>
      <c r="R163" s="20"/>
      <c r="S163" s="20"/>
      <c r="T163" s="20"/>
      <c r="U163" s="20"/>
      <c r="V163" s="20"/>
      <c r="W163" s="20"/>
    </row>
    <row r="164" spans="1:23" s="1" customFormat="1" ht="17.25" customHeight="1" x14ac:dyDescent="0.25">
      <c r="A164" s="14"/>
      <c r="B164" s="102">
        <v>1501</v>
      </c>
      <c r="C164" s="103" t="s">
        <v>36</v>
      </c>
      <c r="D164" s="102">
        <v>22</v>
      </c>
      <c r="E164" s="102">
        <v>0</v>
      </c>
      <c r="F164" s="102">
        <v>1501037</v>
      </c>
      <c r="G164" s="103" t="s">
        <v>40</v>
      </c>
      <c r="H164" s="121"/>
      <c r="I164" s="121"/>
      <c r="J164" s="123"/>
      <c r="K164" s="102"/>
      <c r="L164" s="153" t="s">
        <v>41</v>
      </c>
      <c r="M164" s="90">
        <f>+M165</f>
        <v>4000000000</v>
      </c>
      <c r="N164" s="16"/>
      <c r="O164" s="20"/>
      <c r="P164" s="20"/>
      <c r="Q164" s="20"/>
      <c r="R164" s="20"/>
      <c r="S164" s="20"/>
      <c r="T164" s="20"/>
      <c r="U164" s="20"/>
      <c r="V164" s="20"/>
      <c r="W164" s="20"/>
    </row>
    <row r="165" spans="1:23" s="1" customFormat="1" ht="25.5" customHeight="1" x14ac:dyDescent="0.2">
      <c r="A165" s="155"/>
      <c r="B165" s="102">
        <v>1501</v>
      </c>
      <c r="C165" s="103" t="s">
        <v>36</v>
      </c>
      <c r="D165" s="102">
        <v>22</v>
      </c>
      <c r="E165" s="102">
        <v>0</v>
      </c>
      <c r="F165" s="102">
        <v>1501037</v>
      </c>
      <c r="G165" s="103" t="s">
        <v>40</v>
      </c>
      <c r="H165" s="102">
        <v>11</v>
      </c>
      <c r="I165" s="102" t="s">
        <v>42</v>
      </c>
      <c r="J165" s="103" t="s">
        <v>99</v>
      </c>
      <c r="K165" s="102"/>
      <c r="L165" s="153" t="s">
        <v>51</v>
      </c>
      <c r="M165" s="90">
        <v>4000000000</v>
      </c>
      <c r="N165" s="3"/>
      <c r="O165" s="20"/>
      <c r="P165" s="20"/>
      <c r="Q165" s="20"/>
      <c r="R165" s="20"/>
      <c r="S165" s="20"/>
      <c r="T165" s="20"/>
      <c r="U165" s="20"/>
      <c r="V165" s="20"/>
      <c r="W165" s="20"/>
    </row>
    <row r="166" spans="1:23" s="1" customFormat="1" ht="0.75" customHeight="1" x14ac:dyDescent="0.2">
      <c r="A166" s="155"/>
      <c r="B166" s="102"/>
      <c r="C166" s="103"/>
      <c r="D166" s="102"/>
      <c r="E166" s="102"/>
      <c r="F166" s="102"/>
      <c r="G166" s="103"/>
      <c r="H166" s="102"/>
      <c r="I166" s="102"/>
      <c r="J166" s="103"/>
      <c r="K166" s="102"/>
      <c r="L166" s="153"/>
      <c r="M166" s="20"/>
      <c r="N166" s="3"/>
      <c r="O166" s="20"/>
      <c r="P166" s="20"/>
      <c r="Q166" s="20"/>
      <c r="R166" s="20"/>
      <c r="S166" s="20"/>
      <c r="T166" s="20"/>
      <c r="U166" s="20"/>
      <c r="V166" s="20"/>
      <c r="W166" s="20"/>
    </row>
    <row r="167" spans="1:23" s="2" customFormat="1" ht="20.25" customHeight="1" x14ac:dyDescent="0.2">
      <c r="A167" s="23"/>
      <c r="B167" s="256" t="s">
        <v>108</v>
      </c>
      <c r="C167" s="256"/>
      <c r="D167" s="256"/>
      <c r="E167" s="256"/>
      <c r="F167" s="256"/>
      <c r="G167" s="256"/>
      <c r="H167" s="256"/>
      <c r="I167" s="256"/>
      <c r="J167" s="256"/>
      <c r="K167" s="256"/>
      <c r="L167" s="256"/>
      <c r="M167" s="256"/>
      <c r="N167" s="24"/>
      <c r="O167" s="1"/>
    </row>
    <row r="168" spans="1:23" s="2" customFormat="1" ht="1.5" customHeight="1" x14ac:dyDescent="0.2">
      <c r="A168" s="23"/>
      <c r="B168" s="160"/>
      <c r="C168" s="160"/>
      <c r="D168" s="160"/>
      <c r="E168" s="160"/>
      <c r="F168" s="160"/>
      <c r="G168" s="160"/>
      <c r="H168" s="160"/>
      <c r="I168" s="160"/>
      <c r="J168" s="160"/>
      <c r="K168" s="160"/>
      <c r="L168" s="160"/>
      <c r="M168" s="160"/>
      <c r="N168" s="24"/>
      <c r="O168" s="1"/>
    </row>
    <row r="169" spans="1:23" s="2" customFormat="1" ht="15.75" x14ac:dyDescent="0.2">
      <c r="A169" s="28"/>
      <c r="B169" s="257" t="s">
        <v>20</v>
      </c>
      <c r="C169" s="257"/>
      <c r="D169" s="257"/>
      <c r="E169" s="257"/>
      <c r="F169" s="257"/>
      <c r="G169" s="257"/>
      <c r="H169" s="257"/>
      <c r="I169" s="257"/>
      <c r="J169" s="257"/>
      <c r="K169" s="257"/>
      <c r="L169" s="257"/>
      <c r="M169" s="257"/>
      <c r="N169" s="29"/>
      <c r="O169" s="1"/>
    </row>
    <row r="170" spans="1:23" s="2" customFormat="1" ht="15.75" x14ac:dyDescent="0.25">
      <c r="A170" s="30"/>
      <c r="B170" s="257" t="s">
        <v>22</v>
      </c>
      <c r="C170" s="257"/>
      <c r="D170" s="257"/>
      <c r="E170" s="257"/>
      <c r="F170" s="257"/>
      <c r="G170" s="257"/>
      <c r="H170" s="257"/>
      <c r="I170" s="257"/>
      <c r="J170" s="257"/>
      <c r="K170" s="257"/>
      <c r="L170" s="257"/>
      <c r="M170" s="257"/>
      <c r="N170" s="29"/>
      <c r="O170" s="1"/>
    </row>
    <row r="171" spans="1:23" s="2" customFormat="1" ht="15.75" x14ac:dyDescent="0.25">
      <c r="A171" s="30"/>
      <c r="B171" s="257" t="s">
        <v>23</v>
      </c>
      <c r="C171" s="257"/>
      <c r="D171" s="257"/>
      <c r="E171" s="257"/>
      <c r="F171" s="257"/>
      <c r="G171" s="257"/>
      <c r="H171" s="257"/>
      <c r="I171" s="257"/>
      <c r="J171" s="257"/>
      <c r="K171" s="257"/>
      <c r="L171" s="257"/>
      <c r="M171" s="257"/>
      <c r="N171" s="29"/>
      <c r="O171" s="1"/>
    </row>
    <row r="172" spans="1:23" s="2" customFormat="1" ht="4.5" customHeight="1" x14ac:dyDescent="0.25">
      <c r="A172" s="30"/>
      <c r="B172" s="152"/>
      <c r="C172" s="152"/>
      <c r="D172" s="152"/>
      <c r="E172" s="152"/>
      <c r="F172" s="152"/>
      <c r="G172" s="152"/>
      <c r="H172" s="152"/>
      <c r="I172" s="152"/>
      <c r="J172" s="152"/>
      <c r="K172" s="152"/>
      <c r="L172" s="152"/>
      <c r="M172" s="152"/>
      <c r="N172" s="29"/>
      <c r="O172" s="1"/>
    </row>
    <row r="173" spans="1:23" s="2" customFormat="1" ht="20.25" customHeight="1" x14ac:dyDescent="0.25">
      <c r="A173" s="155"/>
      <c r="B173" s="116" t="s">
        <v>24</v>
      </c>
      <c r="C173" s="116" t="s">
        <v>25</v>
      </c>
      <c r="D173" s="116" t="s">
        <v>26</v>
      </c>
      <c r="E173" s="116" t="s">
        <v>27</v>
      </c>
      <c r="F173" s="116" t="s">
        <v>57</v>
      </c>
      <c r="G173" s="116" t="s">
        <v>29</v>
      </c>
      <c r="H173" s="116" t="s">
        <v>30</v>
      </c>
      <c r="I173" s="116" t="s">
        <v>31</v>
      </c>
      <c r="J173" s="116" t="s">
        <v>32</v>
      </c>
      <c r="K173" s="117"/>
      <c r="L173" s="118" t="s">
        <v>33</v>
      </c>
      <c r="M173" s="116" t="s">
        <v>34</v>
      </c>
      <c r="N173" s="3"/>
      <c r="O173" s="1"/>
    </row>
    <row r="174" spans="1:23" s="2" customFormat="1" ht="6.75" customHeight="1" x14ac:dyDescent="0.25">
      <c r="A174" s="155"/>
      <c r="B174" s="116"/>
      <c r="C174" s="116"/>
      <c r="D174" s="116"/>
      <c r="E174" s="116"/>
      <c r="F174" s="116"/>
      <c r="G174" s="116"/>
      <c r="H174" s="116"/>
      <c r="I174" s="116"/>
      <c r="J174" s="116"/>
      <c r="K174" s="117"/>
      <c r="L174" s="118"/>
      <c r="M174" s="116"/>
      <c r="N174" s="3"/>
      <c r="O174" s="1"/>
    </row>
    <row r="175" spans="1:23" s="2" customFormat="1" ht="45.75" customHeight="1" x14ac:dyDescent="0.2">
      <c r="A175" s="23"/>
      <c r="B175" s="121">
        <v>1501</v>
      </c>
      <c r="C175" s="160"/>
      <c r="D175" s="160"/>
      <c r="E175" s="160"/>
      <c r="F175" s="160"/>
      <c r="G175" s="160"/>
      <c r="H175" s="160"/>
      <c r="I175" s="160"/>
      <c r="J175" s="160"/>
      <c r="K175" s="160"/>
      <c r="L175" s="122" t="s">
        <v>35</v>
      </c>
      <c r="M175" s="89">
        <f>+M177</f>
        <v>556247027.53999972</v>
      </c>
      <c r="N175" s="24"/>
      <c r="O175" s="1"/>
    </row>
    <row r="176" spans="1:23" s="2" customFormat="1" ht="0.75" customHeight="1" x14ac:dyDescent="0.2">
      <c r="A176" s="23"/>
      <c r="B176" s="121"/>
      <c r="C176" s="160"/>
      <c r="D176" s="160"/>
      <c r="E176" s="160"/>
      <c r="F176" s="160"/>
      <c r="G176" s="160"/>
      <c r="H176" s="160"/>
      <c r="I176" s="160"/>
      <c r="J176" s="160"/>
      <c r="K176" s="160"/>
      <c r="L176" s="122"/>
      <c r="M176" s="89"/>
      <c r="N176" s="24"/>
      <c r="O176" s="1"/>
    </row>
    <row r="177" spans="1:20" s="2" customFormat="1" ht="26.25" customHeight="1" x14ac:dyDescent="0.2">
      <c r="A177" s="23"/>
      <c r="B177" s="121">
        <v>1501</v>
      </c>
      <c r="C177" s="123" t="s">
        <v>36</v>
      </c>
      <c r="D177" s="160"/>
      <c r="E177" s="160"/>
      <c r="F177" s="160"/>
      <c r="G177" s="160"/>
      <c r="H177" s="160"/>
      <c r="I177" s="160"/>
      <c r="J177" s="160"/>
      <c r="K177" s="160"/>
      <c r="L177" s="122" t="s">
        <v>37</v>
      </c>
      <c r="M177" s="89">
        <f>+M179+M184</f>
        <v>556247027.53999972</v>
      </c>
      <c r="N177" s="24"/>
    </row>
    <row r="178" spans="1:20" s="2" customFormat="1" ht="0.75" customHeight="1" x14ac:dyDescent="0.2">
      <c r="A178" s="23"/>
      <c r="B178" s="121"/>
      <c r="C178" s="123"/>
      <c r="D178" s="160"/>
      <c r="E178" s="160"/>
      <c r="F178" s="160"/>
      <c r="G178" s="160"/>
      <c r="H178" s="160"/>
      <c r="I178" s="160"/>
      <c r="J178" s="160"/>
      <c r="K178" s="160"/>
      <c r="L178" s="122"/>
      <c r="M178" s="89"/>
      <c r="N178" s="24"/>
      <c r="O178" s="1"/>
    </row>
    <row r="179" spans="1:20" s="2" customFormat="1" ht="65.25" customHeight="1" x14ac:dyDescent="0.2">
      <c r="A179" s="155"/>
      <c r="B179" s="121">
        <v>1501</v>
      </c>
      <c r="C179" s="123" t="s">
        <v>36</v>
      </c>
      <c r="D179" s="121">
        <v>17</v>
      </c>
      <c r="E179" s="102"/>
      <c r="F179" s="121"/>
      <c r="G179" s="121"/>
      <c r="H179" s="102"/>
      <c r="I179" s="102"/>
      <c r="J179" s="103"/>
      <c r="K179" s="102"/>
      <c r="L179" s="122" t="s">
        <v>38</v>
      </c>
      <c r="M179" s="89">
        <f>+M181</f>
        <v>386247027.53999972</v>
      </c>
      <c r="N179" s="3"/>
      <c r="O179" s="32" t="s">
        <v>85</v>
      </c>
      <c r="P179" s="32" t="s">
        <v>84</v>
      </c>
      <c r="Q179" s="18" t="s">
        <v>87</v>
      </c>
      <c r="R179" s="18" t="s">
        <v>88</v>
      </c>
      <c r="S179" s="100" t="s">
        <v>86</v>
      </c>
    </row>
    <row r="180" spans="1:20" s="2" customFormat="1" ht="2.25" customHeight="1" x14ac:dyDescent="0.2">
      <c r="A180" s="155"/>
      <c r="B180" s="121"/>
      <c r="C180" s="123"/>
      <c r="D180" s="121"/>
      <c r="E180" s="102"/>
      <c r="F180" s="121"/>
      <c r="G180" s="121"/>
      <c r="H180" s="102"/>
      <c r="I180" s="102"/>
      <c r="J180" s="103"/>
      <c r="K180" s="102"/>
      <c r="L180" s="122"/>
      <c r="M180" s="89"/>
      <c r="N180" s="3"/>
      <c r="O180" s="32"/>
      <c r="P180" s="32"/>
      <c r="Q180" s="18"/>
      <c r="R180" s="18"/>
      <c r="S180" s="100"/>
    </row>
    <row r="181" spans="1:20" s="2" customFormat="1" ht="38.25" customHeight="1" x14ac:dyDescent="0.2">
      <c r="A181" s="155"/>
      <c r="B181" s="121">
        <v>1501</v>
      </c>
      <c r="C181" s="123" t="s">
        <v>36</v>
      </c>
      <c r="D181" s="121">
        <v>17</v>
      </c>
      <c r="E181" s="121">
        <v>0</v>
      </c>
      <c r="F181" s="121">
        <v>1501030</v>
      </c>
      <c r="G181" s="121"/>
      <c r="H181" s="102"/>
      <c r="I181" s="102"/>
      <c r="J181" s="103"/>
      <c r="K181" s="102"/>
      <c r="L181" s="122" t="s">
        <v>46</v>
      </c>
      <c r="M181" s="89">
        <f>+M182</f>
        <v>386247027.53999972</v>
      </c>
      <c r="N181" s="3"/>
      <c r="O181" s="80">
        <v>12206450000</v>
      </c>
      <c r="P181" s="80">
        <v>7817002398.4700003</v>
      </c>
      <c r="Q181" s="80">
        <v>3543752972.46</v>
      </c>
      <c r="R181" s="80">
        <v>459447601.52999997</v>
      </c>
      <c r="S181" s="80">
        <f>+O181-P181-Q181-R181</f>
        <v>386247027.53999972</v>
      </c>
      <c r="T181" s="20" t="s">
        <v>95</v>
      </c>
    </row>
    <row r="182" spans="1:20" s="2" customFormat="1" ht="24" customHeight="1" x14ac:dyDescent="0.2">
      <c r="A182" s="155"/>
      <c r="B182" s="102">
        <v>1501</v>
      </c>
      <c r="C182" s="102" t="s">
        <v>36</v>
      </c>
      <c r="D182" s="102">
        <v>17</v>
      </c>
      <c r="E182" s="102">
        <v>0</v>
      </c>
      <c r="F182" s="102">
        <v>1501030</v>
      </c>
      <c r="G182" s="103" t="s">
        <v>40</v>
      </c>
      <c r="H182" s="102"/>
      <c r="I182" s="102"/>
      <c r="J182" s="103"/>
      <c r="K182" s="102"/>
      <c r="L182" s="153" t="s">
        <v>41</v>
      </c>
      <c r="M182" s="90">
        <f>+M183</f>
        <v>386247027.53999972</v>
      </c>
      <c r="N182" s="3"/>
      <c r="O182" s="86"/>
      <c r="P182" s="87"/>
      <c r="Q182" s="81"/>
      <c r="R182" s="81"/>
      <c r="S182" s="81"/>
    </row>
    <row r="183" spans="1:20" s="2" customFormat="1" ht="31.5" customHeight="1" x14ac:dyDescent="0.2">
      <c r="A183" s="155"/>
      <c r="B183" s="102">
        <v>1501</v>
      </c>
      <c r="C183" s="102" t="s">
        <v>36</v>
      </c>
      <c r="D183" s="102">
        <v>17</v>
      </c>
      <c r="E183" s="102">
        <v>0</v>
      </c>
      <c r="F183" s="102">
        <v>1501030</v>
      </c>
      <c r="G183" s="103" t="s">
        <v>40</v>
      </c>
      <c r="H183" s="102">
        <v>11</v>
      </c>
      <c r="I183" s="102" t="s">
        <v>42</v>
      </c>
      <c r="J183" s="103" t="s">
        <v>60</v>
      </c>
      <c r="K183" s="102"/>
      <c r="L183" s="153" t="s">
        <v>44</v>
      </c>
      <c r="M183" s="107">
        <v>386247027.53999972</v>
      </c>
      <c r="N183" s="3"/>
      <c r="O183" s="86"/>
      <c r="P183" s="85"/>
      <c r="Q183" s="82"/>
      <c r="R183" s="82"/>
      <c r="S183" s="82"/>
    </row>
    <row r="184" spans="1:20" s="2" customFormat="1" ht="36" customHeight="1" x14ac:dyDescent="0.2">
      <c r="A184" s="23"/>
      <c r="B184" s="121">
        <v>1501</v>
      </c>
      <c r="C184" s="123" t="s">
        <v>36</v>
      </c>
      <c r="D184" s="121">
        <v>20</v>
      </c>
      <c r="E184" s="121"/>
      <c r="F184" s="160"/>
      <c r="G184" s="160"/>
      <c r="H184" s="160"/>
      <c r="I184" s="160"/>
      <c r="J184" s="160"/>
      <c r="K184" s="160"/>
      <c r="L184" s="122" t="s">
        <v>53</v>
      </c>
      <c r="M184" s="89">
        <f>+M186</f>
        <v>170000000</v>
      </c>
      <c r="N184" s="24"/>
      <c r="O184" s="1"/>
    </row>
    <row r="185" spans="1:20" s="2" customFormat="1" ht="0.75" customHeight="1" x14ac:dyDescent="0.2">
      <c r="A185" s="23"/>
      <c r="B185" s="121"/>
      <c r="C185" s="123"/>
      <c r="D185" s="121"/>
      <c r="E185" s="121"/>
      <c r="F185" s="160"/>
      <c r="G185" s="160"/>
      <c r="H185" s="160"/>
      <c r="I185" s="160"/>
      <c r="J185" s="160"/>
      <c r="K185" s="160"/>
      <c r="L185" s="122"/>
      <c r="M185" s="89"/>
      <c r="N185" s="24"/>
      <c r="O185" s="1"/>
    </row>
    <row r="186" spans="1:20" s="2" customFormat="1" ht="39" customHeight="1" x14ac:dyDescent="0.2">
      <c r="A186" s="23"/>
      <c r="B186" s="121">
        <v>1501</v>
      </c>
      <c r="C186" s="123" t="s">
        <v>36</v>
      </c>
      <c r="D186" s="121">
        <v>20</v>
      </c>
      <c r="E186" s="121">
        <v>0</v>
      </c>
      <c r="F186" s="121" t="s">
        <v>94</v>
      </c>
      <c r="G186" s="160"/>
      <c r="H186" s="160"/>
      <c r="I186" s="160"/>
      <c r="J186" s="160"/>
      <c r="K186" s="160"/>
      <c r="L186" s="122" t="s">
        <v>54</v>
      </c>
      <c r="M186" s="90">
        <f>+M188</f>
        <v>170000000</v>
      </c>
      <c r="N186" s="24"/>
      <c r="O186" s="20">
        <v>11665000000</v>
      </c>
      <c r="P186" s="20">
        <v>9662000000</v>
      </c>
      <c r="Q186" s="20">
        <v>1833000000</v>
      </c>
      <c r="R186" s="20"/>
      <c r="S186" s="20">
        <f>+O186-P186-Q186</f>
        <v>170000000</v>
      </c>
      <c r="T186" s="20"/>
    </row>
    <row r="187" spans="1:20" s="2" customFormat="1" ht="0.75" hidden="1" customHeight="1" x14ac:dyDescent="0.2">
      <c r="A187" s="23"/>
      <c r="B187" s="121"/>
      <c r="C187" s="123"/>
      <c r="D187" s="121"/>
      <c r="E187" s="121"/>
      <c r="F187" s="121"/>
      <c r="G187" s="160"/>
      <c r="H187" s="160"/>
      <c r="I187" s="160"/>
      <c r="J187" s="160"/>
      <c r="K187" s="160"/>
      <c r="L187" s="122"/>
      <c r="M187" s="90"/>
      <c r="N187" s="24"/>
      <c r="O187" s="1"/>
    </row>
    <row r="188" spans="1:20" s="2" customFormat="1" ht="21.75" customHeight="1" x14ac:dyDescent="0.2">
      <c r="A188" s="23"/>
      <c r="B188" s="102">
        <v>1501</v>
      </c>
      <c r="C188" s="103" t="s">
        <v>36</v>
      </c>
      <c r="D188" s="102">
        <v>20</v>
      </c>
      <c r="E188" s="102">
        <v>0</v>
      </c>
      <c r="F188" s="102" t="s">
        <v>94</v>
      </c>
      <c r="G188" s="103" t="s">
        <v>40</v>
      </c>
      <c r="H188" s="160"/>
      <c r="I188" s="160"/>
      <c r="J188" s="160"/>
      <c r="K188" s="160"/>
      <c r="L188" s="153" t="s">
        <v>41</v>
      </c>
      <c r="M188" s="90">
        <f>+M189</f>
        <v>170000000</v>
      </c>
      <c r="N188" s="24"/>
      <c r="O188" s="1"/>
    </row>
    <row r="189" spans="1:20" s="1" customFormat="1" ht="43.5" customHeight="1" thickBot="1" x14ac:dyDescent="0.25">
      <c r="A189" s="128"/>
      <c r="B189" s="125">
        <v>1501</v>
      </c>
      <c r="C189" s="126" t="s">
        <v>36</v>
      </c>
      <c r="D189" s="125">
        <v>20</v>
      </c>
      <c r="E189" s="125">
        <v>0</v>
      </c>
      <c r="F189" s="125" t="s">
        <v>94</v>
      </c>
      <c r="G189" s="126" t="s">
        <v>40</v>
      </c>
      <c r="H189" s="125">
        <v>10</v>
      </c>
      <c r="I189" s="125" t="s">
        <v>42</v>
      </c>
      <c r="J189" s="126" t="s">
        <v>60</v>
      </c>
      <c r="K189" s="125"/>
      <c r="L189" s="127" t="s">
        <v>51</v>
      </c>
      <c r="M189" s="139">
        <v>170000000</v>
      </c>
      <c r="N189" s="129"/>
    </row>
    <row r="190" spans="1:20" s="27" customFormat="1" ht="26.25" customHeight="1" x14ac:dyDescent="0.2">
      <c r="A190" s="235" t="s">
        <v>55</v>
      </c>
      <c r="B190" s="236"/>
      <c r="C190" s="236"/>
      <c r="D190" s="236"/>
      <c r="E190" s="236"/>
      <c r="F190" s="236"/>
      <c r="G190" s="236"/>
      <c r="H190" s="236"/>
      <c r="I190" s="236"/>
      <c r="J190" s="236"/>
      <c r="K190" s="236"/>
      <c r="L190" s="236"/>
      <c r="M190" s="237" t="s">
        <v>113</v>
      </c>
      <c r="N190" s="238"/>
      <c r="O190" s="25"/>
      <c r="P190" s="26"/>
      <c r="Q190" s="26"/>
      <c r="R190" s="26"/>
    </row>
    <row r="191" spans="1:20" s="2" customFormat="1" ht="26.25" customHeight="1" thickBot="1" x14ac:dyDescent="0.25">
      <c r="A191" s="239" t="s">
        <v>82</v>
      </c>
      <c r="B191" s="240"/>
      <c r="C191" s="240"/>
      <c r="D191" s="240"/>
      <c r="E191" s="240"/>
      <c r="F191" s="240"/>
      <c r="G191" s="240"/>
      <c r="H191" s="240"/>
      <c r="I191" s="240"/>
      <c r="J191" s="240"/>
      <c r="K191" s="240"/>
      <c r="L191" s="240"/>
      <c r="M191" s="240"/>
      <c r="N191" s="241"/>
      <c r="O191" s="1"/>
      <c r="P191" s="18"/>
      <c r="Q191" s="18"/>
      <c r="R191" s="18"/>
    </row>
    <row r="192" spans="1:20" s="2" customFormat="1" ht="24" customHeight="1" x14ac:dyDescent="0.2">
      <c r="A192" s="14"/>
      <c r="B192" s="256" t="s">
        <v>100</v>
      </c>
      <c r="C192" s="256"/>
      <c r="D192" s="256"/>
      <c r="E192" s="256"/>
      <c r="F192" s="256"/>
      <c r="G192" s="256"/>
      <c r="H192" s="256"/>
      <c r="I192" s="256"/>
      <c r="J192" s="256"/>
      <c r="K192" s="256"/>
      <c r="L192" s="256"/>
      <c r="M192" s="256"/>
      <c r="N192" s="16"/>
      <c r="O192" s="1"/>
    </row>
    <row r="193" spans="1:19" s="2" customFormat="1" ht="3.75" customHeight="1" x14ac:dyDescent="0.2">
      <c r="A193" s="14"/>
      <c r="B193" s="153"/>
      <c r="C193" s="153"/>
      <c r="D193" s="153"/>
      <c r="E193" s="153"/>
      <c r="F193" s="153"/>
      <c r="G193" s="153"/>
      <c r="H193" s="153"/>
      <c r="I193" s="153"/>
      <c r="J193" s="153"/>
      <c r="K193" s="153"/>
      <c r="L193" s="153"/>
      <c r="M193" s="153"/>
      <c r="N193" s="16"/>
      <c r="O193" s="1"/>
    </row>
    <row r="194" spans="1:19" s="2" customFormat="1" ht="15.75" x14ac:dyDescent="0.2">
      <c r="A194" s="28"/>
      <c r="B194" s="257" t="s">
        <v>20</v>
      </c>
      <c r="C194" s="257"/>
      <c r="D194" s="257"/>
      <c r="E194" s="257"/>
      <c r="F194" s="257"/>
      <c r="G194" s="257"/>
      <c r="H194" s="257"/>
      <c r="I194" s="257"/>
      <c r="J194" s="257"/>
      <c r="K194" s="257"/>
      <c r="L194" s="257"/>
      <c r="M194" s="257"/>
      <c r="N194" s="29"/>
      <c r="O194" s="1"/>
    </row>
    <row r="195" spans="1:19" s="2" customFormat="1" ht="15.75" x14ac:dyDescent="0.25">
      <c r="A195" s="30"/>
      <c r="B195" s="257" t="s">
        <v>22</v>
      </c>
      <c r="C195" s="257"/>
      <c r="D195" s="257"/>
      <c r="E195" s="257"/>
      <c r="F195" s="257"/>
      <c r="G195" s="257"/>
      <c r="H195" s="257"/>
      <c r="I195" s="257"/>
      <c r="J195" s="257"/>
      <c r="K195" s="257"/>
      <c r="L195" s="257"/>
      <c r="M195" s="257"/>
      <c r="N195" s="29"/>
      <c r="O195" s="1"/>
    </row>
    <row r="196" spans="1:19" s="2" customFormat="1" ht="15.75" x14ac:dyDescent="0.25">
      <c r="A196" s="30"/>
      <c r="B196" s="257" t="s">
        <v>23</v>
      </c>
      <c r="C196" s="257"/>
      <c r="D196" s="257"/>
      <c r="E196" s="257"/>
      <c r="F196" s="257"/>
      <c r="G196" s="257"/>
      <c r="H196" s="257"/>
      <c r="I196" s="257"/>
      <c r="J196" s="257"/>
      <c r="K196" s="257"/>
      <c r="L196" s="257"/>
      <c r="M196" s="257"/>
      <c r="N196" s="29"/>
      <c r="O196" s="1"/>
    </row>
    <row r="197" spans="1:19" s="2" customFormat="1" ht="3.75" customHeight="1" x14ac:dyDescent="0.25">
      <c r="A197" s="4"/>
      <c r="B197" s="156"/>
      <c r="C197" s="156"/>
      <c r="D197" s="156"/>
      <c r="E197" s="156"/>
      <c r="F197" s="156"/>
      <c r="G197" s="156"/>
      <c r="H197" s="156"/>
      <c r="I197" s="156"/>
      <c r="J197" s="156"/>
      <c r="K197" s="156"/>
      <c r="L197" s="156"/>
      <c r="M197" s="156"/>
      <c r="N197" s="157"/>
      <c r="O197" s="1"/>
    </row>
    <row r="198" spans="1:19" s="2" customFormat="1" ht="15.75" x14ac:dyDescent="0.25">
      <c r="A198" s="155"/>
      <c r="B198" s="116" t="s">
        <v>24</v>
      </c>
      <c r="C198" s="116" t="s">
        <v>25</v>
      </c>
      <c r="D198" s="116" t="s">
        <v>26</v>
      </c>
      <c r="E198" s="116" t="s">
        <v>27</v>
      </c>
      <c r="F198" s="116" t="s">
        <v>57</v>
      </c>
      <c r="G198" s="116" t="s">
        <v>29</v>
      </c>
      <c r="H198" s="116" t="s">
        <v>30</v>
      </c>
      <c r="I198" s="116" t="s">
        <v>31</v>
      </c>
      <c r="J198" s="116" t="s">
        <v>32</v>
      </c>
      <c r="K198" s="117"/>
      <c r="L198" s="118" t="s">
        <v>33</v>
      </c>
      <c r="M198" s="116" t="s">
        <v>34</v>
      </c>
      <c r="N198" s="3"/>
      <c r="O198" s="1"/>
    </row>
    <row r="199" spans="1:19" s="2" customFormat="1" ht="6.75" customHeight="1" x14ac:dyDescent="0.25">
      <c r="A199" s="155"/>
      <c r="B199" s="119"/>
      <c r="C199" s="119"/>
      <c r="D199" s="119"/>
      <c r="E199" s="119"/>
      <c r="F199" s="119"/>
      <c r="G199" s="119"/>
      <c r="H199" s="119"/>
      <c r="I199" s="119"/>
      <c r="J199" s="119"/>
      <c r="K199" s="120"/>
      <c r="L199" s="119"/>
      <c r="M199" s="152"/>
      <c r="N199" s="3"/>
      <c r="O199" s="1"/>
    </row>
    <row r="200" spans="1:19" s="1" customFormat="1" ht="47.25" customHeight="1" x14ac:dyDescent="0.25">
      <c r="A200" s="14"/>
      <c r="B200" s="121">
        <v>1501</v>
      </c>
      <c r="C200" s="121"/>
      <c r="D200" s="121"/>
      <c r="E200" s="121"/>
      <c r="F200" s="121"/>
      <c r="G200" s="121"/>
      <c r="H200" s="102"/>
      <c r="I200" s="102"/>
      <c r="J200" s="102"/>
      <c r="K200" s="102"/>
      <c r="L200" s="122" t="s">
        <v>35</v>
      </c>
      <c r="M200" s="89">
        <f>SUM(M202)</f>
        <v>7467048094.2200003</v>
      </c>
      <c r="N200" s="16"/>
      <c r="O200" s="1" t="s">
        <v>101</v>
      </c>
      <c r="P200" s="101">
        <v>3549160000</v>
      </c>
    </row>
    <row r="201" spans="1:19" s="1" customFormat="1" ht="1.5" customHeight="1" x14ac:dyDescent="0.25">
      <c r="A201" s="14"/>
      <c r="B201" s="121"/>
      <c r="C201" s="121"/>
      <c r="D201" s="121"/>
      <c r="E201" s="121"/>
      <c r="F201" s="121"/>
      <c r="G201" s="121"/>
      <c r="H201" s="102"/>
      <c r="I201" s="102"/>
      <c r="J201" s="102"/>
      <c r="K201" s="102"/>
      <c r="L201" s="122"/>
      <c r="M201" s="89"/>
      <c r="N201" s="16"/>
      <c r="P201" s="101"/>
    </row>
    <row r="202" spans="1:19" s="1" customFormat="1" ht="26.25" customHeight="1" x14ac:dyDescent="0.25">
      <c r="A202" s="14"/>
      <c r="B202" s="121">
        <v>1501</v>
      </c>
      <c r="C202" s="123" t="s">
        <v>36</v>
      </c>
      <c r="D202" s="102"/>
      <c r="E202" s="102"/>
      <c r="F202" s="102"/>
      <c r="G202" s="102"/>
      <c r="H202" s="102"/>
      <c r="I202" s="102"/>
      <c r="J202" s="102"/>
      <c r="K202" s="102"/>
      <c r="L202" s="122" t="s">
        <v>37</v>
      </c>
      <c r="M202" s="89">
        <f>SUM(M204)</f>
        <v>7467048094.2200003</v>
      </c>
      <c r="N202" s="16"/>
      <c r="O202" s="1" t="s">
        <v>102</v>
      </c>
      <c r="P202" s="101">
        <v>4000000000</v>
      </c>
    </row>
    <row r="203" spans="1:19" s="1" customFormat="1" ht="6" customHeight="1" x14ac:dyDescent="0.25">
      <c r="A203" s="14"/>
      <c r="B203" s="121"/>
      <c r="C203" s="123"/>
      <c r="D203" s="102"/>
      <c r="E203" s="102"/>
      <c r="F203" s="102"/>
      <c r="G203" s="102"/>
      <c r="H203" s="102"/>
      <c r="I203" s="102"/>
      <c r="J203" s="102"/>
      <c r="K203" s="102"/>
      <c r="L203" s="122"/>
      <c r="M203" s="89"/>
      <c r="N203" s="16"/>
      <c r="P203" s="105"/>
    </row>
    <row r="204" spans="1:19" s="1" customFormat="1" ht="51.75" customHeight="1" x14ac:dyDescent="0.25">
      <c r="A204" s="14"/>
      <c r="B204" s="121">
        <v>1501</v>
      </c>
      <c r="C204" s="123" t="s">
        <v>36</v>
      </c>
      <c r="D204" s="121">
        <v>21</v>
      </c>
      <c r="E204" s="121"/>
      <c r="F204" s="121"/>
      <c r="G204" s="121"/>
      <c r="H204" s="121"/>
      <c r="I204" s="121"/>
      <c r="J204" s="123"/>
      <c r="K204" s="102"/>
      <c r="L204" s="122" t="s">
        <v>103</v>
      </c>
      <c r="M204" s="89">
        <f>+M206</f>
        <v>7467048094.2200003</v>
      </c>
      <c r="N204" s="16"/>
      <c r="O204" s="32" t="s">
        <v>85</v>
      </c>
      <c r="P204" s="32" t="s">
        <v>84</v>
      </c>
      <c r="Q204" s="18" t="s">
        <v>87</v>
      </c>
      <c r="R204" s="18" t="s">
        <v>88</v>
      </c>
      <c r="S204" s="100" t="s">
        <v>86</v>
      </c>
    </row>
    <row r="205" spans="1:19" s="1" customFormat="1" ht="6" customHeight="1" x14ac:dyDescent="0.25">
      <c r="A205" s="14"/>
      <c r="B205" s="121"/>
      <c r="C205" s="123"/>
      <c r="D205" s="121"/>
      <c r="E205" s="121"/>
      <c r="F205" s="121"/>
      <c r="G205" s="121"/>
      <c r="H205" s="121"/>
      <c r="I205" s="121"/>
      <c r="J205" s="123"/>
      <c r="K205" s="102"/>
      <c r="L205" s="122"/>
      <c r="M205" s="89"/>
      <c r="N205" s="16"/>
      <c r="P205" s="17"/>
    </row>
    <row r="206" spans="1:19" s="1" customFormat="1" ht="27" customHeight="1" x14ac:dyDescent="0.25">
      <c r="A206" s="14"/>
      <c r="B206" s="121">
        <v>1501</v>
      </c>
      <c r="C206" s="123" t="s">
        <v>36</v>
      </c>
      <c r="D206" s="121">
        <v>21</v>
      </c>
      <c r="E206" s="121">
        <v>0</v>
      </c>
      <c r="F206" s="121">
        <v>1501022</v>
      </c>
      <c r="G206" s="121"/>
      <c r="H206" s="121"/>
      <c r="I206" s="121"/>
      <c r="J206" s="123"/>
      <c r="K206" s="102"/>
      <c r="L206" s="122" t="s">
        <v>59</v>
      </c>
      <c r="M206" s="89">
        <f>+M208</f>
        <v>7467048094.2200003</v>
      </c>
      <c r="N206" s="16"/>
      <c r="O206" s="101">
        <v>16582160000</v>
      </c>
      <c r="P206" s="101">
        <v>7255111905.7799997</v>
      </c>
      <c r="Q206" s="101">
        <v>1860000000</v>
      </c>
      <c r="R206" s="101"/>
      <c r="S206" s="101">
        <f>+O206-Q206-P206</f>
        <v>7467048094.2200003</v>
      </c>
    </row>
    <row r="207" spans="1:19" s="1" customFormat="1" ht="2.25" customHeight="1" x14ac:dyDescent="0.25">
      <c r="A207" s="14"/>
      <c r="B207" s="121"/>
      <c r="C207" s="123"/>
      <c r="D207" s="121"/>
      <c r="E207" s="121"/>
      <c r="F207" s="121"/>
      <c r="G207" s="121"/>
      <c r="H207" s="121"/>
      <c r="I207" s="121"/>
      <c r="J207" s="123"/>
      <c r="K207" s="102"/>
      <c r="L207" s="122"/>
      <c r="M207" s="89"/>
      <c r="N207" s="16"/>
    </row>
    <row r="208" spans="1:19" s="1" customFormat="1" ht="27" customHeight="1" x14ac:dyDescent="0.25">
      <c r="A208" s="14"/>
      <c r="B208" s="102">
        <v>1501</v>
      </c>
      <c r="C208" s="103" t="s">
        <v>36</v>
      </c>
      <c r="D208" s="102">
        <v>21</v>
      </c>
      <c r="E208" s="102">
        <v>0</v>
      </c>
      <c r="F208" s="102">
        <v>1501022</v>
      </c>
      <c r="G208" s="103" t="s">
        <v>40</v>
      </c>
      <c r="H208" s="121"/>
      <c r="I208" s="121"/>
      <c r="J208" s="123"/>
      <c r="K208" s="102"/>
      <c r="L208" s="153" t="s">
        <v>41</v>
      </c>
      <c r="M208" s="90">
        <f>+M209</f>
        <v>7467048094.2200003</v>
      </c>
      <c r="N208" s="16"/>
      <c r="O208" s="1" t="s">
        <v>115</v>
      </c>
    </row>
    <row r="209" spans="1:15" s="2" customFormat="1" ht="18.600000000000001" customHeight="1" x14ac:dyDescent="0.2">
      <c r="A209" s="155"/>
      <c r="B209" s="102">
        <v>1501</v>
      </c>
      <c r="C209" s="103" t="s">
        <v>36</v>
      </c>
      <c r="D209" s="102">
        <v>21</v>
      </c>
      <c r="E209" s="102">
        <v>0</v>
      </c>
      <c r="F209" s="102">
        <v>1501022</v>
      </c>
      <c r="G209" s="103" t="s">
        <v>40</v>
      </c>
      <c r="H209" s="102">
        <v>11</v>
      </c>
      <c r="I209" s="102" t="s">
        <v>42</v>
      </c>
      <c r="J209" s="103" t="s">
        <v>104</v>
      </c>
      <c r="K209" s="102"/>
      <c r="L209" s="153" t="s">
        <v>44</v>
      </c>
      <c r="M209" s="90">
        <v>7467048094.2200003</v>
      </c>
      <c r="N209" s="3"/>
      <c r="O209" s="1"/>
    </row>
    <row r="210" spans="1:15" s="2" customFormat="1" ht="7.5" customHeight="1" x14ac:dyDescent="0.2">
      <c r="A210" s="155"/>
      <c r="B210" s="121"/>
      <c r="C210" s="102"/>
      <c r="D210" s="121"/>
      <c r="E210" s="121"/>
      <c r="F210" s="121"/>
      <c r="G210" s="123"/>
      <c r="H210" s="102"/>
      <c r="I210" s="102"/>
      <c r="J210" s="103"/>
      <c r="K210" s="102"/>
      <c r="L210" s="153"/>
      <c r="M210" s="90"/>
      <c r="N210" s="3"/>
      <c r="O210" s="1"/>
    </row>
    <row r="211" spans="1:15" s="1" customFormat="1" ht="36.6" customHeight="1" x14ac:dyDescent="0.25">
      <c r="A211" s="14"/>
      <c r="B211" s="121">
        <v>1599</v>
      </c>
      <c r="C211" s="121"/>
      <c r="D211" s="121"/>
      <c r="E211" s="121"/>
      <c r="F211" s="121"/>
      <c r="G211" s="123"/>
      <c r="H211" s="102"/>
      <c r="I211" s="102"/>
      <c r="J211" s="102"/>
      <c r="K211" s="102"/>
      <c r="L211" s="122" t="s">
        <v>61</v>
      </c>
      <c r="M211" s="89">
        <f>SUM(M212)</f>
        <v>1000000000</v>
      </c>
      <c r="N211" s="16"/>
    </row>
    <row r="212" spans="1:15" s="1" customFormat="1" ht="30" customHeight="1" x14ac:dyDescent="0.25">
      <c r="A212" s="14"/>
      <c r="B212" s="121">
        <v>1599</v>
      </c>
      <c r="C212" s="123" t="s">
        <v>36</v>
      </c>
      <c r="D212" s="102"/>
      <c r="E212" s="102"/>
      <c r="F212" s="102"/>
      <c r="G212" s="123"/>
      <c r="H212" s="102"/>
      <c r="I212" s="102"/>
      <c r="J212" s="102"/>
      <c r="K212" s="102"/>
      <c r="L212" s="122" t="s">
        <v>37</v>
      </c>
      <c r="M212" s="89">
        <f>SUM(M213)</f>
        <v>1000000000</v>
      </c>
      <c r="N212" s="16"/>
    </row>
    <row r="213" spans="1:15" s="2" customFormat="1" ht="37.5" customHeight="1" x14ac:dyDescent="0.25">
      <c r="A213" s="4"/>
      <c r="B213" s="121">
        <v>1599</v>
      </c>
      <c r="C213" s="123" t="s">
        <v>36</v>
      </c>
      <c r="D213" s="121">
        <v>1</v>
      </c>
      <c r="E213" s="121">
        <v>0</v>
      </c>
      <c r="F213" s="121"/>
      <c r="G213" s="123"/>
      <c r="H213" s="109"/>
      <c r="I213" s="109"/>
      <c r="J213" s="109"/>
      <c r="K213" s="152"/>
      <c r="L213" s="122" t="s">
        <v>105</v>
      </c>
      <c r="M213" s="89">
        <f>+M214</f>
        <v>1000000000</v>
      </c>
      <c r="N213" s="5"/>
      <c r="O213" s="1"/>
    </row>
    <row r="214" spans="1:15" s="13" customFormat="1" ht="31.5" customHeight="1" x14ac:dyDescent="0.25">
      <c r="A214" s="4"/>
      <c r="B214" s="121">
        <v>1599</v>
      </c>
      <c r="C214" s="123" t="s">
        <v>36</v>
      </c>
      <c r="D214" s="121">
        <v>1</v>
      </c>
      <c r="E214" s="121">
        <v>0</v>
      </c>
      <c r="F214" s="121">
        <v>1599069</v>
      </c>
      <c r="G214" s="123"/>
      <c r="H214" s="109"/>
      <c r="I214" s="109"/>
      <c r="J214" s="109"/>
      <c r="K214" s="152"/>
      <c r="L214" s="122" t="s">
        <v>106</v>
      </c>
      <c r="M214" s="89">
        <f>+M215</f>
        <v>1000000000</v>
      </c>
      <c r="N214" s="5"/>
      <c r="O214" s="32"/>
    </row>
    <row r="215" spans="1:15" s="2" customFormat="1" ht="31.5" customHeight="1" x14ac:dyDescent="0.25">
      <c r="A215" s="4"/>
      <c r="B215" s="102">
        <v>1599</v>
      </c>
      <c r="C215" s="103" t="s">
        <v>36</v>
      </c>
      <c r="D215" s="102">
        <v>1</v>
      </c>
      <c r="E215" s="102">
        <v>0</v>
      </c>
      <c r="F215" s="102">
        <v>1599069</v>
      </c>
      <c r="G215" s="103" t="s">
        <v>40</v>
      </c>
      <c r="H215" s="109"/>
      <c r="I215" s="109"/>
      <c r="J215" s="109"/>
      <c r="K215" s="152"/>
      <c r="L215" s="153" t="s">
        <v>41</v>
      </c>
      <c r="M215" s="90">
        <f>+M216</f>
        <v>1000000000</v>
      </c>
      <c r="N215" s="5"/>
      <c r="O215" s="1"/>
    </row>
    <row r="216" spans="1:15" s="2" customFormat="1" ht="18.600000000000001" customHeight="1" x14ac:dyDescent="0.2">
      <c r="A216" s="155"/>
      <c r="B216" s="102">
        <v>1599</v>
      </c>
      <c r="C216" s="103" t="s">
        <v>36</v>
      </c>
      <c r="D216" s="102">
        <v>1</v>
      </c>
      <c r="E216" s="102">
        <v>0</v>
      </c>
      <c r="F216" s="102">
        <v>1599069</v>
      </c>
      <c r="G216" s="103" t="s">
        <v>40</v>
      </c>
      <c r="H216" s="102">
        <v>11</v>
      </c>
      <c r="I216" s="102" t="s">
        <v>42</v>
      </c>
      <c r="J216" s="103" t="s">
        <v>104</v>
      </c>
      <c r="K216" s="102"/>
      <c r="L216" s="153" t="s">
        <v>44</v>
      </c>
      <c r="M216" s="90">
        <v>1000000000</v>
      </c>
      <c r="N216" s="3"/>
      <c r="O216" s="1"/>
    </row>
    <row r="217" spans="1:15" s="2" customFormat="1" ht="9.75" customHeight="1" x14ac:dyDescent="0.2">
      <c r="A217" s="155"/>
      <c r="B217" s="102"/>
      <c r="C217" s="103"/>
      <c r="D217" s="102"/>
      <c r="E217" s="102"/>
      <c r="F217" s="102"/>
      <c r="G217" s="103"/>
      <c r="H217" s="102"/>
      <c r="I217" s="102"/>
      <c r="J217" s="103"/>
      <c r="K217" s="102"/>
      <c r="L217" s="153"/>
      <c r="M217" s="20"/>
      <c r="N217" s="3"/>
      <c r="O217" s="1"/>
    </row>
    <row r="218" spans="1:15" s="1" customFormat="1" ht="25.5" customHeight="1" x14ac:dyDescent="0.2">
      <c r="A218" s="155"/>
      <c r="B218" s="261" t="s">
        <v>109</v>
      </c>
      <c r="C218" s="261"/>
      <c r="D218" s="261"/>
      <c r="E218" s="261"/>
      <c r="F218" s="261"/>
      <c r="G218" s="261"/>
      <c r="H218" s="261"/>
      <c r="I218" s="261"/>
      <c r="J218" s="261"/>
      <c r="K218" s="261"/>
      <c r="L218" s="261"/>
      <c r="M218" s="261"/>
      <c r="N218" s="3"/>
    </row>
    <row r="219" spans="1:15" s="1" customFormat="1" ht="0.75" customHeight="1" x14ac:dyDescent="0.2">
      <c r="A219" s="33"/>
      <c r="B219" s="164"/>
      <c r="C219" s="164"/>
      <c r="D219" s="164"/>
      <c r="E219" s="164"/>
      <c r="F219" s="164"/>
      <c r="G219" s="164"/>
      <c r="H219" s="164"/>
      <c r="I219" s="164"/>
      <c r="J219" s="164"/>
      <c r="K219" s="110"/>
      <c r="L219" s="164"/>
      <c r="M219" s="160"/>
      <c r="N219" s="3"/>
    </row>
    <row r="220" spans="1:15" s="2" customFormat="1" ht="15.75" x14ac:dyDescent="0.2">
      <c r="A220" s="28"/>
      <c r="B220" s="257" t="s">
        <v>20</v>
      </c>
      <c r="C220" s="257"/>
      <c r="D220" s="257"/>
      <c r="E220" s="257"/>
      <c r="F220" s="257"/>
      <c r="G220" s="257"/>
      <c r="H220" s="257"/>
      <c r="I220" s="257"/>
      <c r="J220" s="257"/>
      <c r="K220" s="257"/>
      <c r="L220" s="257"/>
      <c r="M220" s="257"/>
      <c r="N220" s="29"/>
      <c r="O220" s="1"/>
    </row>
    <row r="221" spans="1:15" s="2" customFormat="1" ht="15.75" x14ac:dyDescent="0.25">
      <c r="A221" s="30"/>
      <c r="B221" s="257" t="s">
        <v>22</v>
      </c>
      <c r="C221" s="257"/>
      <c r="D221" s="257"/>
      <c r="E221" s="257"/>
      <c r="F221" s="257"/>
      <c r="G221" s="257"/>
      <c r="H221" s="257"/>
      <c r="I221" s="257"/>
      <c r="J221" s="257"/>
      <c r="K221" s="257"/>
      <c r="L221" s="257"/>
      <c r="M221" s="257"/>
      <c r="N221" s="29"/>
      <c r="O221" s="1"/>
    </row>
    <row r="222" spans="1:15" s="2" customFormat="1" ht="15.75" x14ac:dyDescent="0.25">
      <c r="A222" s="30"/>
      <c r="B222" s="257" t="s">
        <v>23</v>
      </c>
      <c r="C222" s="257"/>
      <c r="D222" s="257"/>
      <c r="E222" s="257"/>
      <c r="F222" s="257"/>
      <c r="G222" s="257"/>
      <c r="H222" s="257"/>
      <c r="I222" s="257"/>
      <c r="J222" s="257"/>
      <c r="K222" s="257"/>
      <c r="L222" s="257"/>
      <c r="M222" s="257"/>
      <c r="N222" s="29"/>
      <c r="O222" s="1"/>
    </row>
    <row r="223" spans="1:15" s="2" customFormat="1" ht="0.75" customHeight="1" x14ac:dyDescent="0.25">
      <c r="A223" s="30"/>
      <c r="B223" s="152"/>
      <c r="C223" s="152"/>
      <c r="D223" s="152"/>
      <c r="E223" s="152"/>
      <c r="F223" s="152"/>
      <c r="G223" s="152"/>
      <c r="H223" s="152"/>
      <c r="I223" s="152"/>
      <c r="J223" s="152"/>
      <c r="K223" s="152"/>
      <c r="L223" s="152"/>
      <c r="M223" s="152"/>
      <c r="N223" s="29"/>
      <c r="O223" s="1"/>
    </row>
    <row r="224" spans="1:15" s="1" customFormat="1" ht="25.9" customHeight="1" x14ac:dyDescent="0.25">
      <c r="A224" s="155"/>
      <c r="B224" s="116" t="s">
        <v>24</v>
      </c>
      <c r="C224" s="116" t="s">
        <v>25</v>
      </c>
      <c r="D224" s="116" t="s">
        <v>26</v>
      </c>
      <c r="E224" s="116" t="s">
        <v>27</v>
      </c>
      <c r="F224" s="116" t="s">
        <v>57</v>
      </c>
      <c r="G224" s="116" t="s">
        <v>29</v>
      </c>
      <c r="H224" s="116" t="s">
        <v>30</v>
      </c>
      <c r="I224" s="116" t="s">
        <v>31</v>
      </c>
      <c r="J224" s="116" t="s">
        <v>32</v>
      </c>
      <c r="K224" s="117"/>
      <c r="L224" s="118" t="s">
        <v>33</v>
      </c>
      <c r="M224" s="116" t="s">
        <v>34</v>
      </c>
      <c r="N224" s="3"/>
    </row>
    <row r="225" spans="1:22" s="1" customFormat="1" ht="3.75" customHeight="1" x14ac:dyDescent="0.25">
      <c r="A225" s="155"/>
      <c r="B225" s="119"/>
      <c r="C225" s="119"/>
      <c r="D225" s="119"/>
      <c r="E225" s="119"/>
      <c r="F225" s="119"/>
      <c r="G225" s="119"/>
      <c r="H225" s="119"/>
      <c r="I225" s="119"/>
      <c r="J225" s="119"/>
      <c r="K225" s="120"/>
      <c r="L225" s="119"/>
      <c r="M225" s="152"/>
      <c r="N225" s="3"/>
    </row>
    <row r="226" spans="1:22" s="1" customFormat="1" ht="57.75" customHeight="1" x14ac:dyDescent="0.2">
      <c r="A226" s="155"/>
      <c r="B226" s="121">
        <v>1501</v>
      </c>
      <c r="C226" s="121"/>
      <c r="D226" s="121"/>
      <c r="E226" s="121"/>
      <c r="F226" s="121"/>
      <c r="G226" s="121"/>
      <c r="H226" s="102"/>
      <c r="I226" s="102"/>
      <c r="J226" s="102"/>
      <c r="K226" s="102"/>
      <c r="L226" s="122" t="s">
        <v>35</v>
      </c>
      <c r="M226" s="89">
        <f>SUM(M227)</f>
        <v>12836000000</v>
      </c>
      <c r="N226" s="3"/>
      <c r="O226" s="32" t="s">
        <v>85</v>
      </c>
      <c r="P226" s="32" t="s">
        <v>84</v>
      </c>
      <c r="Q226" s="18" t="s">
        <v>87</v>
      </c>
      <c r="R226" s="18" t="s">
        <v>88</v>
      </c>
      <c r="S226" s="100" t="s">
        <v>86</v>
      </c>
    </row>
    <row r="227" spans="1:22" s="1" customFormat="1" ht="27.75" customHeight="1" x14ac:dyDescent="0.2">
      <c r="A227" s="155"/>
      <c r="B227" s="121">
        <v>1501</v>
      </c>
      <c r="C227" s="123" t="s">
        <v>36</v>
      </c>
      <c r="D227" s="102"/>
      <c r="E227" s="102"/>
      <c r="F227" s="102"/>
      <c r="G227" s="102"/>
      <c r="H227" s="102"/>
      <c r="I227" s="102"/>
      <c r="J227" s="102"/>
      <c r="K227" s="102"/>
      <c r="L227" s="122" t="s">
        <v>37</v>
      </c>
      <c r="M227" s="89">
        <f>SUM(M228)</f>
        <v>12836000000</v>
      </c>
      <c r="N227" s="3"/>
      <c r="O227" s="88">
        <v>49194000000</v>
      </c>
      <c r="Q227" s="88">
        <v>16510000000</v>
      </c>
      <c r="R227" s="88"/>
      <c r="S227" s="88">
        <f>+O227-Q227</f>
        <v>32684000000</v>
      </c>
    </row>
    <row r="228" spans="1:22" s="1" customFormat="1" ht="53.25" customHeight="1" x14ac:dyDescent="0.25">
      <c r="A228" s="14"/>
      <c r="B228" s="121">
        <v>1501</v>
      </c>
      <c r="C228" s="123" t="s">
        <v>36</v>
      </c>
      <c r="D228" s="121">
        <v>23</v>
      </c>
      <c r="E228" s="121">
        <v>0</v>
      </c>
      <c r="F228" s="121"/>
      <c r="G228" s="121"/>
      <c r="H228" s="121"/>
      <c r="I228" s="121"/>
      <c r="J228" s="123"/>
      <c r="K228" s="102"/>
      <c r="L228" s="122" t="s">
        <v>62</v>
      </c>
      <c r="M228" s="89">
        <f>+M229+M232</f>
        <v>12836000000</v>
      </c>
      <c r="N228" s="16"/>
      <c r="O228" s="88">
        <v>23041000000</v>
      </c>
      <c r="P228" s="88"/>
      <c r="Q228" s="88">
        <v>16510000000</v>
      </c>
      <c r="R228" s="88"/>
      <c r="S228" s="88">
        <f>+O228-Q228</f>
        <v>6531000000</v>
      </c>
      <c r="T228" s="88">
        <v>11</v>
      </c>
      <c r="U228" s="88"/>
      <c r="V228" s="88"/>
    </row>
    <row r="229" spans="1:22" s="1" customFormat="1" ht="37.5" customHeight="1" x14ac:dyDescent="0.25">
      <c r="A229" s="14"/>
      <c r="B229" s="121">
        <v>1501</v>
      </c>
      <c r="C229" s="123" t="s">
        <v>36</v>
      </c>
      <c r="D229" s="121">
        <v>23</v>
      </c>
      <c r="E229" s="121">
        <v>0</v>
      </c>
      <c r="F229" s="121">
        <v>1501022</v>
      </c>
      <c r="G229" s="121"/>
      <c r="H229" s="121"/>
      <c r="I229" s="121"/>
      <c r="J229" s="123"/>
      <c r="K229" s="102"/>
      <c r="L229" s="122" t="s">
        <v>59</v>
      </c>
      <c r="M229" s="89">
        <f>+M230</f>
        <v>8836000000</v>
      </c>
      <c r="N229" s="16"/>
      <c r="O229" s="88">
        <v>26153000000</v>
      </c>
      <c r="P229" s="88"/>
      <c r="Q229" s="88"/>
      <c r="R229" s="88"/>
      <c r="S229" s="88">
        <f>+O229-Q229</f>
        <v>26153000000</v>
      </c>
      <c r="T229" s="88">
        <v>16</v>
      </c>
      <c r="U229" s="88"/>
      <c r="V229" s="88"/>
    </row>
    <row r="230" spans="1:22" s="1" customFormat="1" ht="27.75" customHeight="1" x14ac:dyDescent="0.25">
      <c r="A230" s="14"/>
      <c r="B230" s="102">
        <v>1501</v>
      </c>
      <c r="C230" s="103" t="s">
        <v>36</v>
      </c>
      <c r="D230" s="102">
        <v>23</v>
      </c>
      <c r="E230" s="102">
        <v>0</v>
      </c>
      <c r="F230" s="102">
        <v>1501022</v>
      </c>
      <c r="G230" s="103" t="s">
        <v>40</v>
      </c>
      <c r="H230" s="102"/>
      <c r="I230" s="121"/>
      <c r="J230" s="123"/>
      <c r="K230" s="102"/>
      <c r="L230" s="153" t="s">
        <v>41</v>
      </c>
      <c r="M230" s="90">
        <f>+M231</f>
        <v>8836000000</v>
      </c>
      <c r="N230" s="16"/>
      <c r="O230" s="88"/>
      <c r="P230" s="88"/>
      <c r="Q230" s="88"/>
      <c r="R230" s="88"/>
      <c r="S230" s="88"/>
      <c r="T230" s="88"/>
      <c r="U230" s="88"/>
      <c r="V230" s="88"/>
    </row>
    <row r="231" spans="1:22" s="1" customFormat="1" ht="26.25" customHeight="1" x14ac:dyDescent="0.25">
      <c r="A231" s="14"/>
      <c r="B231" s="102">
        <v>1501</v>
      </c>
      <c r="C231" s="103" t="s">
        <v>36</v>
      </c>
      <c r="D231" s="102">
        <v>23</v>
      </c>
      <c r="E231" s="102">
        <v>0</v>
      </c>
      <c r="F231" s="102">
        <v>1501022</v>
      </c>
      <c r="G231" s="103" t="s">
        <v>40</v>
      </c>
      <c r="H231" s="102">
        <v>11</v>
      </c>
      <c r="I231" s="102" t="s">
        <v>42</v>
      </c>
      <c r="J231" s="103" t="s">
        <v>63</v>
      </c>
      <c r="K231" s="102"/>
      <c r="L231" s="153" t="s">
        <v>64</v>
      </c>
      <c r="M231" s="90">
        <v>8836000000</v>
      </c>
      <c r="N231" s="16"/>
      <c r="O231" s="88">
        <v>2891000000</v>
      </c>
      <c r="P231" s="88"/>
      <c r="Q231" s="88">
        <v>2044000000</v>
      </c>
      <c r="R231" s="88"/>
      <c r="S231" s="88">
        <f>+O231-Q231-R231</f>
        <v>847000000</v>
      </c>
      <c r="T231" s="88"/>
      <c r="U231" s="88"/>
      <c r="V231" s="88"/>
    </row>
    <row r="232" spans="1:22" s="1" customFormat="1" ht="34.5" customHeight="1" x14ac:dyDescent="0.25">
      <c r="A232" s="14"/>
      <c r="B232" s="121">
        <v>1501</v>
      </c>
      <c r="C232" s="123" t="s">
        <v>36</v>
      </c>
      <c r="D232" s="121">
        <v>23</v>
      </c>
      <c r="E232" s="121">
        <v>0</v>
      </c>
      <c r="F232" s="121">
        <v>1501031</v>
      </c>
      <c r="G232" s="123"/>
      <c r="H232" s="121"/>
      <c r="I232" s="121"/>
      <c r="J232" s="123"/>
      <c r="K232" s="102"/>
      <c r="L232" s="122" t="s">
        <v>65</v>
      </c>
      <c r="M232" s="89">
        <f>+M233</f>
        <v>4000000000</v>
      </c>
      <c r="N232" s="16"/>
      <c r="O232" s="88"/>
      <c r="P232" s="88"/>
      <c r="Q232" s="88"/>
      <c r="R232" s="88"/>
      <c r="S232" s="88"/>
      <c r="T232" s="88"/>
      <c r="U232" s="88"/>
      <c r="V232" s="88"/>
    </row>
    <row r="233" spans="1:22" s="1" customFormat="1" ht="27.75" customHeight="1" x14ac:dyDescent="0.25">
      <c r="A233" s="14"/>
      <c r="B233" s="102">
        <v>1501</v>
      </c>
      <c r="C233" s="103" t="s">
        <v>36</v>
      </c>
      <c r="D233" s="102">
        <v>23</v>
      </c>
      <c r="E233" s="102">
        <v>0</v>
      </c>
      <c r="F233" s="102">
        <v>1501031</v>
      </c>
      <c r="G233" s="103" t="s">
        <v>40</v>
      </c>
      <c r="H233" s="121"/>
      <c r="I233" s="121"/>
      <c r="J233" s="123"/>
      <c r="K233" s="102"/>
      <c r="L233" s="153" t="s">
        <v>41</v>
      </c>
      <c r="M233" s="90">
        <f>+M234</f>
        <v>4000000000</v>
      </c>
      <c r="N233" s="16"/>
      <c r="O233" s="88"/>
      <c r="P233" s="88"/>
      <c r="Q233" s="88"/>
      <c r="R233" s="88"/>
      <c r="S233" s="88"/>
      <c r="T233" s="88"/>
      <c r="U233" s="88"/>
      <c r="V233" s="88"/>
    </row>
    <row r="234" spans="1:22" s="1" customFormat="1" ht="27" customHeight="1" x14ac:dyDescent="0.25">
      <c r="A234" s="14"/>
      <c r="B234" s="102">
        <v>1501</v>
      </c>
      <c r="C234" s="103" t="s">
        <v>36</v>
      </c>
      <c r="D234" s="102">
        <v>23</v>
      </c>
      <c r="E234" s="102">
        <v>0</v>
      </c>
      <c r="F234" s="102">
        <v>1501031</v>
      </c>
      <c r="G234" s="103" t="s">
        <v>40</v>
      </c>
      <c r="H234" s="102">
        <v>11</v>
      </c>
      <c r="I234" s="102" t="s">
        <v>42</v>
      </c>
      <c r="J234" s="103" t="s">
        <v>63</v>
      </c>
      <c r="K234" s="102"/>
      <c r="L234" s="153" t="s">
        <v>64</v>
      </c>
      <c r="M234" s="90">
        <v>4000000000</v>
      </c>
      <c r="N234" s="16"/>
      <c r="O234" s="88">
        <v>20150000000</v>
      </c>
      <c r="P234" s="88"/>
      <c r="Q234" s="88">
        <v>14466000000</v>
      </c>
      <c r="R234" s="88">
        <v>0</v>
      </c>
      <c r="S234" s="88">
        <f>+O234-Q234-R234</f>
        <v>5684000000</v>
      </c>
      <c r="T234" s="88"/>
      <c r="U234" s="88"/>
      <c r="V234" s="88"/>
    </row>
    <row r="235" spans="1:22" s="2" customFormat="1" ht="14.25" customHeight="1" x14ac:dyDescent="0.2">
      <c r="A235" s="33"/>
      <c r="B235" s="164"/>
      <c r="C235" s="164"/>
      <c r="D235" s="164"/>
      <c r="E235" s="164"/>
      <c r="F235" s="164"/>
      <c r="G235" s="164"/>
      <c r="H235" s="164"/>
      <c r="I235" s="164"/>
      <c r="J235" s="164"/>
      <c r="K235" s="110"/>
      <c r="L235" s="164"/>
      <c r="M235" s="130"/>
      <c r="N235" s="3"/>
      <c r="O235" s="88"/>
      <c r="P235" s="88"/>
      <c r="Q235" s="88"/>
      <c r="R235" s="88"/>
      <c r="S235" s="88"/>
      <c r="T235" s="88"/>
      <c r="U235" s="88"/>
      <c r="V235" s="88"/>
    </row>
    <row r="236" spans="1:22" s="2" customFormat="1" ht="64.5" customHeight="1" x14ac:dyDescent="0.2">
      <c r="A236" s="33"/>
      <c r="B236" s="263" t="s">
        <v>116</v>
      </c>
      <c r="C236" s="263"/>
      <c r="D236" s="263"/>
      <c r="E236" s="263"/>
      <c r="F236" s="263"/>
      <c r="G236" s="263"/>
      <c r="H236" s="263"/>
      <c r="I236" s="263"/>
      <c r="J236" s="263"/>
      <c r="K236" s="263"/>
      <c r="L236" s="263"/>
      <c r="M236" s="263"/>
      <c r="N236" s="278"/>
      <c r="O236" s="1"/>
    </row>
    <row r="237" spans="1:22" s="2" customFormat="1" ht="9.75" customHeight="1" x14ac:dyDescent="0.2">
      <c r="A237" s="33"/>
      <c r="B237" s="159"/>
      <c r="C237" s="159"/>
      <c r="D237" s="159"/>
      <c r="E237" s="159"/>
      <c r="F237" s="159"/>
      <c r="G237" s="159"/>
      <c r="H237" s="159"/>
      <c r="I237" s="159"/>
      <c r="J237" s="159"/>
      <c r="K237" s="159"/>
      <c r="L237" s="159"/>
      <c r="M237" s="159"/>
      <c r="N237" s="163"/>
      <c r="O237" s="1"/>
    </row>
    <row r="238" spans="1:22" s="2" customFormat="1" ht="49.5" customHeight="1" x14ac:dyDescent="0.2">
      <c r="A238" s="33"/>
      <c r="B238" s="263" t="s">
        <v>117</v>
      </c>
      <c r="C238" s="263"/>
      <c r="D238" s="263"/>
      <c r="E238" s="263"/>
      <c r="F238" s="263"/>
      <c r="G238" s="263"/>
      <c r="H238" s="263"/>
      <c r="I238" s="263"/>
      <c r="J238" s="263"/>
      <c r="K238" s="263"/>
      <c r="L238" s="263"/>
      <c r="M238" s="263"/>
      <c r="N238" s="278"/>
      <c r="O238" s="1"/>
    </row>
    <row r="239" spans="1:22" s="2" customFormat="1" ht="5.25" customHeight="1" x14ac:dyDescent="0.2">
      <c r="A239" s="33"/>
      <c r="B239" s="159"/>
      <c r="C239" s="159"/>
      <c r="D239" s="159"/>
      <c r="E239" s="159"/>
      <c r="F239" s="159"/>
      <c r="G239" s="159"/>
      <c r="H239" s="159"/>
      <c r="I239" s="159"/>
      <c r="J239" s="159"/>
      <c r="K239" s="159"/>
      <c r="L239" s="159"/>
      <c r="M239" s="159"/>
      <c r="N239" s="163"/>
      <c r="O239" s="1"/>
    </row>
    <row r="240" spans="1:22" s="2" customFormat="1" ht="19.5" customHeight="1" x14ac:dyDescent="0.2">
      <c r="A240" s="155"/>
      <c r="B240" s="258" t="s">
        <v>118</v>
      </c>
      <c r="C240" s="258"/>
      <c r="D240" s="258"/>
      <c r="E240" s="258"/>
      <c r="F240" s="258"/>
      <c r="G240" s="258"/>
      <c r="H240" s="258"/>
      <c r="I240" s="258"/>
      <c r="J240" s="258"/>
      <c r="K240" s="258"/>
      <c r="L240" s="258"/>
      <c r="M240" s="258"/>
      <c r="N240" s="3"/>
      <c r="O240" s="88"/>
      <c r="P240" s="88"/>
      <c r="Q240" s="88"/>
      <c r="R240" s="88"/>
      <c r="S240" s="88"/>
      <c r="T240" s="88"/>
      <c r="U240" s="88"/>
      <c r="V240" s="88"/>
    </row>
    <row r="241" spans="1:22" s="2" customFormat="1" ht="12.75" customHeight="1" x14ac:dyDescent="0.2">
      <c r="A241" s="155"/>
      <c r="B241" s="164"/>
      <c r="C241" s="164"/>
      <c r="D241" s="164"/>
      <c r="E241" s="164"/>
      <c r="F241" s="164"/>
      <c r="G241" s="164"/>
      <c r="H241" s="164"/>
      <c r="I241" s="164"/>
      <c r="J241" s="164"/>
      <c r="K241" s="164"/>
      <c r="L241" s="164"/>
      <c r="M241" s="164"/>
      <c r="N241" s="3"/>
      <c r="O241" s="88"/>
      <c r="P241" s="88"/>
      <c r="Q241" s="88"/>
      <c r="R241" s="88"/>
      <c r="S241" s="88"/>
      <c r="T241" s="88"/>
      <c r="U241" s="88"/>
      <c r="V241" s="88"/>
    </row>
    <row r="242" spans="1:22" s="36" customFormat="1" ht="21.75" customHeight="1" x14ac:dyDescent="0.25">
      <c r="A242" s="155"/>
      <c r="B242" s="119" t="s">
        <v>68</v>
      </c>
      <c r="C242" s="119"/>
      <c r="D242" s="131"/>
      <c r="E242" s="131"/>
      <c r="F242" s="131"/>
      <c r="G242" s="131"/>
      <c r="H242" s="132"/>
      <c r="I242" s="8"/>
      <c r="J242" s="119"/>
      <c r="K242" s="133"/>
      <c r="L242" s="134"/>
      <c r="M242" s="34"/>
      <c r="N242" s="3"/>
      <c r="O242" s="88"/>
      <c r="P242" s="88"/>
      <c r="Q242" s="88"/>
      <c r="R242" s="88"/>
      <c r="S242" s="88"/>
      <c r="T242" s="88"/>
      <c r="U242" s="88"/>
      <c r="V242" s="88"/>
    </row>
    <row r="243" spans="1:22" s="36" customFormat="1" ht="15.75" x14ac:dyDescent="0.25">
      <c r="A243" s="155"/>
      <c r="B243" s="119" t="s">
        <v>69</v>
      </c>
      <c r="C243" s="119"/>
      <c r="D243" s="131"/>
      <c r="E243" s="131"/>
      <c r="F243" s="131"/>
      <c r="G243" s="131"/>
      <c r="H243" s="132"/>
      <c r="I243" s="8"/>
      <c r="J243" s="119"/>
      <c r="K243" s="133"/>
      <c r="L243" s="134"/>
      <c r="M243" s="37"/>
      <c r="N243" s="3"/>
      <c r="O243" s="88"/>
      <c r="P243" s="88"/>
      <c r="Q243" s="88"/>
      <c r="R243" s="88"/>
      <c r="S243" s="88"/>
      <c r="T243" s="88"/>
      <c r="U243" s="88"/>
      <c r="V243" s="88"/>
    </row>
    <row r="244" spans="1:22" s="36" customFormat="1" ht="15.75" x14ac:dyDescent="0.25">
      <c r="A244" s="155"/>
      <c r="B244" s="119"/>
      <c r="C244" s="119"/>
      <c r="D244" s="131"/>
      <c r="E244" s="131"/>
      <c r="F244" s="131"/>
      <c r="G244" s="131"/>
      <c r="H244" s="132"/>
      <c r="I244" s="8"/>
      <c r="J244" s="119"/>
      <c r="K244" s="133"/>
      <c r="L244" s="134"/>
      <c r="M244" s="37"/>
      <c r="N244" s="3"/>
      <c r="O244" s="35"/>
    </row>
    <row r="245" spans="1:22" s="36" customFormat="1" ht="15.75" x14ac:dyDescent="0.25">
      <c r="A245" s="155"/>
      <c r="B245" s="119"/>
      <c r="C245" s="119"/>
      <c r="D245" s="131"/>
      <c r="E245" s="131"/>
      <c r="F245" s="131"/>
      <c r="G245" s="131"/>
      <c r="H245" s="132"/>
      <c r="I245" s="8"/>
      <c r="J245" s="119"/>
      <c r="K245" s="133"/>
      <c r="L245" s="134"/>
      <c r="M245" s="37"/>
      <c r="N245" s="3"/>
      <c r="O245" s="35"/>
    </row>
    <row r="246" spans="1:22" s="2" customFormat="1" ht="15.75" x14ac:dyDescent="0.25">
      <c r="A246" s="30"/>
      <c r="B246" s="259"/>
      <c r="C246" s="259"/>
      <c r="D246" s="259"/>
      <c r="E246" s="259"/>
      <c r="F246" s="259"/>
      <c r="G246" s="259"/>
      <c r="H246" s="259"/>
      <c r="I246" s="259"/>
      <c r="J246" s="259"/>
      <c r="K246" s="259"/>
      <c r="L246" s="259"/>
      <c r="M246" s="259"/>
      <c r="N246" s="3"/>
      <c r="O246" s="1"/>
    </row>
    <row r="247" spans="1:22" s="2" customFormat="1" ht="17.25" customHeight="1" x14ac:dyDescent="0.25">
      <c r="A247" s="155"/>
      <c r="B247" s="260" t="s">
        <v>89</v>
      </c>
      <c r="C247" s="260"/>
      <c r="D247" s="260"/>
      <c r="E247" s="260"/>
      <c r="F247" s="260"/>
      <c r="G247" s="260"/>
      <c r="H247" s="260"/>
      <c r="I247" s="260"/>
      <c r="J247" s="260"/>
      <c r="K247" s="260"/>
      <c r="L247" s="260"/>
      <c r="M247" s="260"/>
      <c r="N247" s="3"/>
      <c r="O247" s="1"/>
    </row>
    <row r="248" spans="1:22" s="36" customFormat="1" ht="15" customHeight="1" x14ac:dyDescent="0.25">
      <c r="A248" s="155"/>
      <c r="B248" s="260" t="s">
        <v>70</v>
      </c>
      <c r="C248" s="260"/>
      <c r="D248" s="260"/>
      <c r="E248" s="260"/>
      <c r="F248" s="260"/>
      <c r="G248" s="260"/>
      <c r="H248" s="260"/>
      <c r="I248" s="260"/>
      <c r="J248" s="260"/>
      <c r="K248" s="260"/>
      <c r="L248" s="260"/>
      <c r="M248" s="260"/>
      <c r="N248" s="3"/>
      <c r="O248" s="35"/>
    </row>
    <row r="249" spans="1:22" ht="10.5" customHeight="1" x14ac:dyDescent="0.2">
      <c r="A249" s="41"/>
      <c r="B249" s="135"/>
      <c r="C249" s="135"/>
      <c r="D249" s="135"/>
      <c r="E249" s="135"/>
      <c r="F249" s="135"/>
      <c r="G249" s="135"/>
      <c r="H249" s="135"/>
      <c r="I249" s="135"/>
      <c r="J249" s="135"/>
      <c r="K249" s="136"/>
      <c r="L249" s="135"/>
      <c r="M249" s="137"/>
      <c r="N249" s="38"/>
    </row>
    <row r="250" spans="1:22" s="47" customFormat="1" ht="15.75" customHeight="1" x14ac:dyDescent="0.2">
      <c r="A250" s="44"/>
      <c r="B250" s="91" t="s">
        <v>90</v>
      </c>
      <c r="C250" s="91"/>
      <c r="D250" s="91"/>
      <c r="E250" s="91"/>
      <c r="F250" s="91"/>
      <c r="G250" s="91"/>
      <c r="H250" s="91"/>
      <c r="I250" s="91"/>
      <c r="J250" s="92"/>
      <c r="K250" s="93"/>
      <c r="L250" s="94"/>
      <c r="M250" s="95"/>
      <c r="N250" s="138"/>
      <c r="O250" s="46"/>
    </row>
    <row r="251" spans="1:22" s="47" customFormat="1" ht="12" x14ac:dyDescent="0.2">
      <c r="A251" s="44"/>
      <c r="B251" s="91" t="s">
        <v>91</v>
      </c>
      <c r="C251" s="91"/>
      <c r="D251" s="91"/>
      <c r="E251" s="91"/>
      <c r="F251" s="91"/>
      <c r="G251" s="91"/>
      <c r="H251" s="91"/>
      <c r="I251" s="91"/>
      <c r="J251" s="92"/>
      <c r="K251" s="93"/>
      <c r="L251" s="94"/>
      <c r="M251" s="95"/>
      <c r="N251" s="138"/>
      <c r="O251" s="46"/>
    </row>
    <row r="252" spans="1:22" s="47" customFormat="1" ht="12" x14ac:dyDescent="0.2">
      <c r="A252" s="44"/>
      <c r="B252" s="91" t="s">
        <v>92</v>
      </c>
      <c r="C252" s="91"/>
      <c r="D252" s="91"/>
      <c r="E252" s="91"/>
      <c r="F252" s="91"/>
      <c r="G252" s="91"/>
      <c r="H252" s="91"/>
      <c r="I252" s="91"/>
      <c r="J252" s="92"/>
      <c r="K252" s="93"/>
      <c r="L252" s="94"/>
      <c r="M252" s="95"/>
      <c r="N252" s="138"/>
      <c r="O252" s="46"/>
    </row>
    <row r="253" spans="1:22" s="47" customFormat="1" ht="12" x14ac:dyDescent="0.2">
      <c r="A253" s="44"/>
      <c r="B253" s="91" t="s">
        <v>112</v>
      </c>
      <c r="C253" s="91"/>
      <c r="D253" s="91"/>
      <c r="E253" s="91"/>
      <c r="F253" s="91"/>
      <c r="G253" s="91"/>
      <c r="H253" s="91"/>
      <c r="I253" s="91"/>
      <c r="J253" s="92"/>
      <c r="K253" s="93"/>
      <c r="L253" s="94"/>
      <c r="M253" s="95"/>
      <c r="N253" s="138"/>
      <c r="O253" s="46"/>
    </row>
    <row r="254" spans="1:22" s="47" customFormat="1" ht="12" x14ac:dyDescent="0.2">
      <c r="A254" s="44"/>
      <c r="B254" s="91" t="s">
        <v>93</v>
      </c>
      <c r="C254" s="91"/>
      <c r="D254" s="91"/>
      <c r="E254" s="91"/>
      <c r="F254" s="91"/>
      <c r="G254" s="91"/>
      <c r="H254" s="91"/>
      <c r="I254" s="91"/>
      <c r="J254" s="96"/>
      <c r="K254" s="97"/>
      <c r="L254" s="98"/>
      <c r="M254" s="95"/>
      <c r="N254" s="138"/>
      <c r="O254" s="46"/>
    </row>
    <row r="255" spans="1:22" s="47" customFormat="1" ht="12" x14ac:dyDescent="0.2">
      <c r="A255" s="44"/>
      <c r="B255" s="91" t="s">
        <v>111</v>
      </c>
      <c r="C255" s="91"/>
      <c r="D255" s="91"/>
      <c r="E255" s="91"/>
      <c r="F255" s="91"/>
      <c r="G255" s="91"/>
      <c r="H255" s="91"/>
      <c r="I255" s="91"/>
      <c r="J255" s="92"/>
      <c r="K255" s="97"/>
      <c r="L255" s="98"/>
      <c r="M255" s="50"/>
      <c r="N255" s="138"/>
      <c r="O255" s="46"/>
    </row>
    <row r="256" spans="1:22" s="47" customFormat="1" ht="12" x14ac:dyDescent="0.2">
      <c r="A256" s="44"/>
      <c r="B256" s="91" t="s">
        <v>110</v>
      </c>
      <c r="C256" s="91"/>
      <c r="D256" s="91"/>
      <c r="E256" s="91"/>
      <c r="F256" s="91"/>
      <c r="G256" s="91"/>
      <c r="H256" s="91"/>
      <c r="I256" s="91"/>
      <c r="J256" s="96"/>
      <c r="K256" s="97"/>
      <c r="L256" s="98"/>
      <c r="M256" s="50"/>
      <c r="N256" s="138"/>
      <c r="O256" s="46"/>
    </row>
    <row r="257" spans="1:15" s="40" customFormat="1" ht="15" customHeight="1" x14ac:dyDescent="0.25">
      <c r="A257" s="245" t="s">
        <v>78</v>
      </c>
      <c r="B257" s="246"/>
      <c r="C257" s="246"/>
      <c r="D257" s="246"/>
      <c r="E257" s="246"/>
      <c r="F257" s="246"/>
      <c r="G257" s="246"/>
      <c r="H257" s="246"/>
      <c r="I257" s="246"/>
      <c r="J257" s="246"/>
      <c r="K257" s="246"/>
      <c r="L257" s="246"/>
      <c r="M257" s="246"/>
      <c r="N257" s="247"/>
      <c r="O257" s="39"/>
    </row>
    <row r="258" spans="1:15" s="40" customFormat="1" ht="15" customHeight="1" x14ac:dyDescent="0.25">
      <c r="A258" s="245" t="s">
        <v>79</v>
      </c>
      <c r="B258" s="246"/>
      <c r="C258" s="246"/>
      <c r="D258" s="246"/>
      <c r="E258" s="246"/>
      <c r="F258" s="246"/>
      <c r="G258" s="246"/>
      <c r="H258" s="246"/>
      <c r="I258" s="246"/>
      <c r="J258" s="246"/>
      <c r="K258" s="246"/>
      <c r="L258" s="246"/>
      <c r="M258" s="246"/>
      <c r="N258" s="247"/>
      <c r="O258" s="39"/>
    </row>
    <row r="259" spans="1:15" s="40" customFormat="1" ht="15" customHeight="1" x14ac:dyDescent="0.25">
      <c r="A259" s="248" t="s">
        <v>80</v>
      </c>
      <c r="B259" s="249"/>
      <c r="C259" s="249"/>
      <c r="D259" s="249"/>
      <c r="E259" s="249"/>
      <c r="F259" s="249"/>
      <c r="G259" s="249"/>
      <c r="H259" s="249"/>
      <c r="I259" s="249"/>
      <c r="J259" s="249"/>
      <c r="K259" s="249"/>
      <c r="L259" s="249"/>
      <c r="M259" s="249"/>
      <c r="N259" s="250"/>
      <c r="O259" s="39"/>
    </row>
    <row r="260" spans="1:15" s="40" customFormat="1" ht="15" customHeight="1" thickBot="1" x14ac:dyDescent="0.3">
      <c r="A260" s="251" t="s">
        <v>81</v>
      </c>
      <c r="B260" s="252"/>
      <c r="C260" s="252"/>
      <c r="D260" s="252"/>
      <c r="E260" s="252"/>
      <c r="F260" s="252"/>
      <c r="G260" s="252"/>
      <c r="H260" s="252"/>
      <c r="I260" s="252"/>
      <c r="J260" s="252"/>
      <c r="K260" s="252"/>
      <c r="L260" s="252"/>
      <c r="M260" s="252"/>
      <c r="N260" s="253"/>
      <c r="O260" s="39"/>
    </row>
    <row r="261" spans="1:15" s="40" customFormat="1" ht="15" customHeight="1" x14ac:dyDescent="0.2">
      <c r="O261" s="39"/>
    </row>
    <row r="262" spans="1:15" s="40" customFormat="1" x14ac:dyDescent="0.2">
      <c r="A262" s="51"/>
      <c r="B262" s="51"/>
      <c r="C262" s="51"/>
      <c r="D262" s="51"/>
      <c r="E262" s="51"/>
      <c r="F262" s="51"/>
      <c r="G262" s="51"/>
      <c r="H262" s="51"/>
      <c r="I262" s="43"/>
      <c r="J262" s="52"/>
      <c r="K262" s="48"/>
      <c r="L262" s="49"/>
      <c r="M262" s="50"/>
      <c r="N262" s="43"/>
      <c r="O262" s="39"/>
    </row>
    <row r="270" spans="1:15" ht="15.75" thickBot="1" x14ac:dyDescent="0.25">
      <c r="E270" s="254" t="s">
        <v>71</v>
      </c>
      <c r="F270" s="254"/>
      <c r="G270" s="254"/>
      <c r="H270" s="254"/>
      <c r="I270" s="254"/>
      <c r="J270" s="254"/>
      <c r="K270" s="254"/>
      <c r="L270" s="254"/>
      <c r="M270" s="254"/>
    </row>
    <row r="271" spans="1:15" x14ac:dyDescent="0.2">
      <c r="E271" s="53" t="s">
        <v>24</v>
      </c>
      <c r="F271" s="54" t="s">
        <v>25</v>
      </c>
      <c r="G271" s="54" t="s">
        <v>26</v>
      </c>
      <c r="H271" s="54" t="s">
        <v>30</v>
      </c>
      <c r="I271" s="54" t="s">
        <v>31</v>
      </c>
      <c r="J271" s="54"/>
      <c r="K271" s="55"/>
      <c r="L271" s="56" t="s">
        <v>72</v>
      </c>
      <c r="M271" s="57" t="s">
        <v>73</v>
      </c>
    </row>
    <row r="272" spans="1:15" ht="22.5" x14ac:dyDescent="0.2">
      <c r="E272" s="58">
        <v>1501</v>
      </c>
      <c r="F272" s="59" t="s">
        <v>36</v>
      </c>
      <c r="G272" s="60" t="s">
        <v>74</v>
      </c>
      <c r="H272" s="61"/>
      <c r="I272" s="61"/>
      <c r="J272" s="61"/>
      <c r="K272" s="61"/>
      <c r="L272" s="62" t="s">
        <v>35</v>
      </c>
      <c r="M272" s="63" t="e">
        <f>SUM(M274:M276)</f>
        <v>#REF!</v>
      </c>
    </row>
    <row r="273" spans="5:13" x14ac:dyDescent="0.2">
      <c r="E273" s="242"/>
      <c r="F273" s="243"/>
      <c r="G273" s="243"/>
      <c r="H273" s="243"/>
      <c r="I273" s="243"/>
      <c r="J273" s="243"/>
      <c r="K273" s="243"/>
      <c r="L273" s="243"/>
      <c r="M273" s="244"/>
    </row>
    <row r="274" spans="5:13" x14ac:dyDescent="0.2">
      <c r="E274" s="64"/>
      <c r="F274" s="65"/>
      <c r="G274" s="65"/>
      <c r="H274" s="66">
        <v>10</v>
      </c>
      <c r="I274" s="66" t="s">
        <v>42</v>
      </c>
      <c r="J274" s="67"/>
      <c r="K274" s="66"/>
      <c r="L274" s="68" t="s">
        <v>75</v>
      </c>
      <c r="M274" s="69">
        <v>0</v>
      </c>
    </row>
    <row r="275" spans="5:13" x14ac:dyDescent="0.2">
      <c r="E275" s="64"/>
      <c r="F275" s="65"/>
      <c r="G275" s="65"/>
      <c r="H275" s="66">
        <v>11</v>
      </c>
      <c r="I275" s="66" t="s">
        <v>42</v>
      </c>
      <c r="J275" s="67"/>
      <c r="K275" s="66"/>
      <c r="L275" s="68" t="s">
        <v>44</v>
      </c>
      <c r="M275" s="69" t="e">
        <f>+M39+#REF!+#REF!+#REF!+M175+M226+#REF!</f>
        <v>#REF!</v>
      </c>
    </row>
    <row r="276" spans="5:13" x14ac:dyDescent="0.2">
      <c r="E276" s="64"/>
      <c r="F276" s="65"/>
      <c r="G276" s="65"/>
      <c r="H276" s="66">
        <v>16</v>
      </c>
      <c r="I276" s="66" t="s">
        <v>66</v>
      </c>
      <c r="J276" s="67"/>
      <c r="K276" s="66"/>
      <c r="L276" s="68" t="s">
        <v>67</v>
      </c>
      <c r="M276" s="69" t="e">
        <f>#REF!</f>
        <v>#REF!</v>
      </c>
    </row>
    <row r="277" spans="5:13" x14ac:dyDescent="0.2">
      <c r="E277" s="242"/>
      <c r="F277" s="243"/>
      <c r="G277" s="243"/>
      <c r="H277" s="243"/>
      <c r="I277" s="243"/>
      <c r="J277" s="243"/>
      <c r="K277" s="243"/>
      <c r="L277" s="243"/>
      <c r="M277" s="244"/>
    </row>
    <row r="278" spans="5:13" x14ac:dyDescent="0.2">
      <c r="E278" s="70">
        <v>1505</v>
      </c>
      <c r="F278" s="59" t="s">
        <v>36</v>
      </c>
      <c r="G278" s="71" t="s">
        <v>74</v>
      </c>
      <c r="H278" s="66"/>
      <c r="I278" s="66"/>
      <c r="J278" s="66"/>
      <c r="K278" s="66"/>
      <c r="L278" s="72" t="s">
        <v>76</v>
      </c>
      <c r="M278" s="69">
        <f>SUM(M280:M281)</f>
        <v>0</v>
      </c>
    </row>
    <row r="279" spans="5:13" x14ac:dyDescent="0.2">
      <c r="E279" s="242"/>
      <c r="F279" s="243"/>
      <c r="G279" s="243"/>
      <c r="H279" s="243"/>
      <c r="I279" s="243"/>
      <c r="J279" s="243"/>
      <c r="K279" s="243"/>
      <c r="L279" s="243"/>
      <c r="M279" s="244"/>
    </row>
    <row r="280" spans="5:13" x14ac:dyDescent="0.2">
      <c r="E280" s="64"/>
      <c r="F280" s="65"/>
      <c r="G280" s="65"/>
      <c r="H280" s="66">
        <v>11</v>
      </c>
      <c r="I280" s="66" t="s">
        <v>42</v>
      </c>
      <c r="J280" s="67"/>
      <c r="K280" s="66"/>
      <c r="L280" s="68" t="s">
        <v>44</v>
      </c>
      <c r="M280" s="69">
        <v>0</v>
      </c>
    </row>
    <row r="281" spans="5:13" x14ac:dyDescent="0.2">
      <c r="E281" s="64"/>
      <c r="F281" s="65"/>
      <c r="G281" s="65"/>
      <c r="H281" s="66">
        <v>16</v>
      </c>
      <c r="I281" s="66" t="s">
        <v>66</v>
      </c>
      <c r="J281" s="67"/>
      <c r="K281" s="66"/>
      <c r="L281" s="68" t="s">
        <v>67</v>
      </c>
      <c r="M281" s="69">
        <v>0</v>
      </c>
    </row>
    <row r="282" spans="5:13" x14ac:dyDescent="0.2">
      <c r="E282" s="242"/>
      <c r="F282" s="243"/>
      <c r="G282" s="243"/>
      <c r="H282" s="243"/>
      <c r="I282" s="243"/>
      <c r="J282" s="243"/>
      <c r="K282" s="243"/>
      <c r="L282" s="243"/>
      <c r="M282" s="244"/>
    </row>
    <row r="283" spans="5:13" ht="22.5" x14ac:dyDescent="0.2">
      <c r="E283" s="70">
        <v>1599</v>
      </c>
      <c r="F283" s="59" t="s">
        <v>36</v>
      </c>
      <c r="G283" s="71" t="s">
        <v>74</v>
      </c>
      <c r="H283" s="66"/>
      <c r="I283" s="66"/>
      <c r="J283" s="66"/>
      <c r="K283" s="66"/>
      <c r="L283" s="72" t="s">
        <v>61</v>
      </c>
      <c r="M283" s="69" t="e">
        <f>SUM(M285:M285)</f>
        <v>#REF!</v>
      </c>
    </row>
    <row r="284" spans="5:13" x14ac:dyDescent="0.2">
      <c r="E284" s="242"/>
      <c r="F284" s="243"/>
      <c r="G284" s="243"/>
      <c r="H284" s="243"/>
      <c r="I284" s="243"/>
      <c r="J284" s="243"/>
      <c r="K284" s="243"/>
      <c r="L284" s="243"/>
      <c r="M284" s="244"/>
    </row>
    <row r="285" spans="5:13" x14ac:dyDescent="0.2">
      <c r="E285" s="64"/>
      <c r="F285" s="65"/>
      <c r="G285" s="65"/>
      <c r="H285" s="66">
        <v>11</v>
      </c>
      <c r="I285" s="66" t="s">
        <v>42</v>
      </c>
      <c r="J285" s="67"/>
      <c r="K285" s="66"/>
      <c r="L285" s="68" t="s">
        <v>44</v>
      </c>
      <c r="M285" s="69" t="e">
        <f>+#REF!</f>
        <v>#REF!</v>
      </c>
    </row>
    <row r="286" spans="5:13" x14ac:dyDescent="0.2">
      <c r="E286" s="242"/>
      <c r="F286" s="243"/>
      <c r="G286" s="243"/>
      <c r="H286" s="243"/>
      <c r="I286" s="243"/>
      <c r="J286" s="243"/>
      <c r="K286" s="243"/>
      <c r="L286" s="243"/>
      <c r="M286" s="244"/>
    </row>
    <row r="287" spans="5:13" ht="13.5" thickBot="1" x14ac:dyDescent="0.25">
      <c r="E287" s="73"/>
      <c r="F287" s="74"/>
      <c r="G287" s="74"/>
      <c r="H287" s="74"/>
      <c r="I287" s="74"/>
      <c r="J287" s="74"/>
      <c r="K287" s="75"/>
      <c r="L287" s="76" t="s">
        <v>77</v>
      </c>
      <c r="M287" s="77" t="e">
        <f>SUM(M272+M278+M283)</f>
        <v>#REF!</v>
      </c>
    </row>
    <row r="290" spans="13:15" ht="13.5" thickBot="1" x14ac:dyDescent="0.25">
      <c r="M290" s="77">
        <v>262955226159</v>
      </c>
      <c r="O290" s="79" t="e">
        <f>M290-M287</f>
        <v>#REF!</v>
      </c>
    </row>
  </sheetData>
  <mergeCells count="66">
    <mergeCell ref="E277:M277"/>
    <mergeCell ref="E279:M279"/>
    <mergeCell ref="E282:M282"/>
    <mergeCell ref="E284:M284"/>
    <mergeCell ref="E286:M286"/>
    <mergeCell ref="E273:M273"/>
    <mergeCell ref="B236:N236"/>
    <mergeCell ref="B238:N238"/>
    <mergeCell ref="B240:M240"/>
    <mergeCell ref="B246:M246"/>
    <mergeCell ref="B247:M247"/>
    <mergeCell ref="B248:M248"/>
    <mergeCell ref="A257:N257"/>
    <mergeCell ref="A258:N258"/>
    <mergeCell ref="A259:N259"/>
    <mergeCell ref="A260:N260"/>
    <mergeCell ref="E270:M270"/>
    <mergeCell ref="B222:M222"/>
    <mergeCell ref="B171:M171"/>
    <mergeCell ref="A190:L190"/>
    <mergeCell ref="M190:N190"/>
    <mergeCell ref="A191:N191"/>
    <mergeCell ref="B192:M192"/>
    <mergeCell ref="B194:M194"/>
    <mergeCell ref="B195:M195"/>
    <mergeCell ref="B196:M196"/>
    <mergeCell ref="B218:M218"/>
    <mergeCell ref="B220:M220"/>
    <mergeCell ref="B221:M221"/>
    <mergeCell ref="B170:M170"/>
    <mergeCell ref="A67:N67"/>
    <mergeCell ref="B129:M129"/>
    <mergeCell ref="B131:M131"/>
    <mergeCell ref="B132:M132"/>
    <mergeCell ref="B133:M133"/>
    <mergeCell ref="B152:M152"/>
    <mergeCell ref="B154:M154"/>
    <mergeCell ref="B155:M155"/>
    <mergeCell ref="B156:M156"/>
    <mergeCell ref="B167:M167"/>
    <mergeCell ref="B169:M169"/>
    <mergeCell ref="B31:M31"/>
    <mergeCell ref="B33:M33"/>
    <mergeCell ref="B34:M34"/>
    <mergeCell ref="B35:M35"/>
    <mergeCell ref="A66:L66"/>
    <mergeCell ref="M66:N66"/>
    <mergeCell ref="B29:M29"/>
    <mergeCell ref="A12:N12"/>
    <mergeCell ref="A13:N13"/>
    <mergeCell ref="A14:N14"/>
    <mergeCell ref="A15:N15"/>
    <mergeCell ref="B17:M17"/>
    <mergeCell ref="B19:M19"/>
    <mergeCell ref="B22:M22"/>
    <mergeCell ref="B24:M24"/>
    <mergeCell ref="B25:M25"/>
    <mergeCell ref="B26:M26"/>
    <mergeCell ref="B27:J27"/>
    <mergeCell ref="A10:N10"/>
    <mergeCell ref="B21:M21"/>
    <mergeCell ref="A1:N1"/>
    <mergeCell ref="A2:N2"/>
    <mergeCell ref="A3:N3"/>
    <mergeCell ref="A4:N4"/>
    <mergeCell ref="A8:N8"/>
  </mergeCells>
  <hyperlinks>
    <hyperlink ref="A260" r:id="rId1" xr:uid="{F2D548A6-FBEF-4315-8B47-151EC5ADC109}"/>
    <hyperlink ref="A259" r:id="rId2" xr:uid="{373F5728-0E8B-41D2-88CE-729D3B6C9CC9}"/>
  </hyperlinks>
  <printOptions horizontalCentered="1" verticalCentered="1"/>
  <pageMargins left="0.19685039370078741" right="0.19685039370078741" top="0.19685039370078741" bottom="0.62992125984251968" header="0.15748031496062992" footer="0.23622047244094491"/>
  <pageSetup paperSize="14" scale="60" fitToWidth="3" fitToHeight="3" orientation="portrait" r:id="rId3"/>
  <headerFooter>
    <oddFooter>&amp;L 1DS-RS-0001                                                                                                                                                                          
VER. 2&amp;RAprobación 03-03-2017</oddFooter>
  </headerFooter>
  <rowBreaks count="1" manualBreakCount="1">
    <brk id="65" min="1" max="1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 xxx del xx.01.2020 </vt:lpstr>
      <vt:lpstr>Res. 00005 del 12.01.2020 </vt:lpstr>
      <vt:lpstr>'Res. 00005 del 12.01.2020 '!Área_de_impresión</vt:lpstr>
      <vt:lpstr>'Res. xxx del xx.01.2020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 - ANGIE CAROLINA RAMIREZ RUBIANO</dc:creator>
  <cp:lastModifiedBy>OFPLA - JOHN EDISSON CANELO VILLAREAL</cp:lastModifiedBy>
  <cp:lastPrinted>2022-01-24T21:18:05Z</cp:lastPrinted>
  <dcterms:created xsi:type="dcterms:W3CDTF">2020-01-26T18:39:07Z</dcterms:created>
  <dcterms:modified xsi:type="dcterms:W3CDTF">2022-01-28T19:43:52Z</dcterms:modified>
</cp:coreProperties>
</file>