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2"/>
  <workbookPr filterPrivacy="1" codeName="ThisWorkbook" defaultThemeVersion="124226"/>
  <xr:revisionPtr revIDLastSave="0" documentId="13_ncr:1_{0B6F67F4-72C0-49C9-ACF1-06B27591CD3E}" xr6:coauthVersionLast="36" xr6:coauthVersionMax="47" xr10:uidLastSave="{00000000-0000-0000-0000-000000000000}"/>
  <bookViews>
    <workbookView xWindow="-120" yWindow="-120" windowWidth="28920" windowHeight="12345" tabRatio="798" firstSheet="2" activeTab="2" xr2:uid="{00000000-000D-0000-FFFF-FFFF00000000}"/>
  </bookViews>
  <sheets>
    <sheet name="3.Fuert" sheetId="143" state="hidden" r:id="rId1"/>
    <sheet name="VF COMANDOS" sheetId="168" state="hidden" r:id="rId2"/>
    <sheet name="1. Infraestructura Operativ" sheetId="223" r:id="rId3"/>
    <sheet name="2. Armamento" sheetId="215" r:id="rId4"/>
    <sheet name="3. Movilidad" sheetId="225" r:id="rId5"/>
    <sheet name="4. Desarrollo Tecnologico " sheetId="220" r:id="rId6"/>
    <sheet name="5. Aeronautico" sheetId="203" r:id="rId7"/>
    <sheet name="6. Infraestructura DIBIE" sheetId="222" r:id="rId8"/>
    <sheet name="7. Vacacionales DIBIE" sheetId="211" r:id="rId9"/>
    <sheet name="5. Educativo " sheetId="218" r:id="rId10"/>
    <sheet name="8. Politica Educativa " sheetId="219" r:id="rId11"/>
  </sheets>
  <externalReferences>
    <externalReference r:id="rId12"/>
    <externalReference r:id="rId13"/>
    <externalReference r:id="rId14"/>
  </externalReferences>
  <definedNames>
    <definedName name="__FPMExcelClient_CellBasedFunctionStatus" localSheetId="2" hidden="1">"2_2_2_2_2"</definedName>
    <definedName name="__FPMExcelClient_CellBasedFunctionStatus" localSheetId="3" hidden="1">"2_2_2_2_2"</definedName>
    <definedName name="__FPMExcelClient_CellBasedFunctionStatus" localSheetId="4" hidden="1">"2_2_2_2_2"</definedName>
    <definedName name="__FPMExcelClient_CellBasedFunctionStatus" localSheetId="0" hidden="1">"2_2_2_2_2"</definedName>
    <definedName name="__FPMExcelClient_CellBasedFunctionStatus" localSheetId="5" hidden="1">"2_2_2_2_2"</definedName>
    <definedName name="__FPMExcelClient_CellBasedFunctionStatus" localSheetId="6" hidden="1">"2_2_2_2_2"</definedName>
    <definedName name="__FPMExcelClient_CellBasedFunctionStatus" localSheetId="9" hidden="1">"2_2_2_2_2"</definedName>
    <definedName name="__FPMExcelClient_CellBasedFunctionStatus" localSheetId="7" hidden="1">"2_2_2_2_2"</definedName>
    <definedName name="__FPMExcelClient_CellBasedFunctionStatus" localSheetId="8" hidden="1">"2_2_2_2_2"</definedName>
    <definedName name="__FPMExcelClient_CellBasedFunctionStatus" localSheetId="10" hidden="1">"2_2_2_2_2"</definedName>
    <definedName name="__FPMExcelClient_CellBasedFunctionStatus" localSheetId="1" hidden="1">"2_2_2_2_2"</definedName>
    <definedName name="_xlnm.Print_Area" localSheetId="2">'1. Infraestructura Operativ'!$A$1:$R$106</definedName>
    <definedName name="_xlnm.Print_Area" localSheetId="3">'2. Armamento'!$A$1:$R$39</definedName>
    <definedName name="_xlnm.Print_Area" localSheetId="4">'3. Movilidad'!$A$1:$R$22</definedName>
    <definedName name="_xlnm.Print_Area" localSheetId="0">'3.Fuert'!$A$1:$O$26</definedName>
    <definedName name="_xlnm.Print_Area" localSheetId="5">'4. Desarrollo Tecnologico '!$A$1:$R$33</definedName>
    <definedName name="_xlnm.Print_Area" localSheetId="6">'5. Aeronautico'!$A$1:$R$29</definedName>
    <definedName name="_xlnm.Print_Area" localSheetId="9">'5. Educativo '!$A$1:$R$32</definedName>
    <definedName name="_xlnm.Print_Area" localSheetId="7">'6. Infraestructura DIBIE'!$A$1:$R$33</definedName>
    <definedName name="_xlnm.Print_Area" localSheetId="8">'7. Vacacionales DIBIE'!$A$1:$R$24</definedName>
    <definedName name="_xlnm.Print_Area" localSheetId="10">'8. Politica Educativa '!$A$1:$R$20</definedName>
    <definedName name="_xlnm.Print_Area" localSheetId="1">'VF COMANDOS'!$B$1:$J$35</definedName>
    <definedName name="dijin" localSheetId="2">[1]USUARIOS_BPIN_WEB!#REF!</definedName>
    <definedName name="dijin" localSheetId="3">[1]USUARIOS_BPIN_WEB!#REF!</definedName>
    <definedName name="dijin" localSheetId="4">[1]USUARIOS_BPIN_WEB!#REF!</definedName>
    <definedName name="dijin" localSheetId="0">[1]USUARIOS_BPIN_WEB!#REF!</definedName>
    <definedName name="dijin" localSheetId="5">[1]USUARIOS_BPIN_WEB!#REF!</definedName>
    <definedName name="dijin" localSheetId="6">[1]USUARIOS_BPIN_WEB!#REF!</definedName>
    <definedName name="dijin" localSheetId="9">[1]USUARIOS_BPIN_WEB!#REF!</definedName>
    <definedName name="dijin" localSheetId="7">[1]USUARIOS_BPIN_WEB!#REF!</definedName>
    <definedName name="dijin" localSheetId="8">[1]USUARIOS_BPIN_WEB!#REF!</definedName>
    <definedName name="dijin" localSheetId="10">[1]USUARIOS_BPIN_WEB!#REF!</definedName>
    <definedName name="dijin">[1]USUARIOS_BPIN_WEB!#REF!</definedName>
    <definedName name="ESTACIONES" localSheetId="2">[1]USUARIOS_BPIN_WEB!#REF!</definedName>
    <definedName name="ESTACIONES" localSheetId="3">[1]USUARIOS_BPIN_WEB!#REF!</definedName>
    <definedName name="ESTACIONES" localSheetId="4">[1]USUARIOS_BPIN_WEB!#REF!</definedName>
    <definedName name="ESTACIONES" localSheetId="0">[1]USUARIOS_BPIN_WEB!#REF!</definedName>
    <definedName name="ESTACIONES" localSheetId="5">[1]USUARIOS_BPIN_WEB!#REF!</definedName>
    <definedName name="ESTACIONES" localSheetId="6">[1]USUARIOS_BPIN_WEB!#REF!</definedName>
    <definedName name="ESTACIONES" localSheetId="9">[1]USUARIOS_BPIN_WEB!#REF!</definedName>
    <definedName name="ESTACIONES" localSheetId="7">[1]USUARIOS_BPIN_WEB!#REF!</definedName>
    <definedName name="ESTACIONES" localSheetId="8">[1]USUARIOS_BPIN_WEB!#REF!</definedName>
    <definedName name="ESTACIONES" localSheetId="10">[1]USUARIOS_BPIN_WEB!#REF!</definedName>
    <definedName name="ESTACIONES">[1]USUARIOS_BPIN_WEB!#REF!</definedName>
    <definedName name="OLE_LINK1" localSheetId="2">'1. Infraestructura Operativ'!#REF!</definedName>
    <definedName name="Perfil" localSheetId="2">[2]Hoja1!$D$1:$D$3</definedName>
    <definedName name="Perfil" localSheetId="0">[3]Hoja1!$D$1:$D$3</definedName>
    <definedName name="Perfil">[3]Hoja1!$D$1:$D$3</definedName>
    <definedName name="SegUsuario" localSheetId="2">[1]USUARIOS_BPIN_WEB!#REF!</definedName>
    <definedName name="SegUsuario" localSheetId="3">[1]USUARIOS_BPIN_WEB!#REF!</definedName>
    <definedName name="SegUsuario" localSheetId="4">[1]USUARIOS_BPIN_WEB!#REF!</definedName>
    <definedName name="SegUsuario" localSheetId="0">[1]USUARIOS_BPIN_WEB!#REF!</definedName>
    <definedName name="SegUsuario" localSheetId="5">[1]USUARIOS_BPIN_WEB!#REF!</definedName>
    <definedName name="SegUsuario" localSheetId="6">[1]USUARIOS_BPIN_WEB!#REF!</definedName>
    <definedName name="SegUsuario" localSheetId="9">[1]USUARIOS_BPIN_WEB!#REF!</definedName>
    <definedName name="SegUsuario" localSheetId="7">[1]USUARIOS_BPIN_WEB!#REF!</definedName>
    <definedName name="SegUsuario" localSheetId="8">[1]USUARIOS_BPIN_WEB!#REF!</definedName>
    <definedName name="SegUsuario" localSheetId="10">[1]USUARIOS_BPIN_WEB!#REF!</definedName>
    <definedName name="SegUsuario">[1]USUARIOS_BPIN_WEB!#REF!</definedName>
    <definedName name="_xlnm.Print_Titles" localSheetId="2">'1. Infraestructura Operativ'!$1:$11</definedName>
    <definedName name="_xlnm.Print_Titles" localSheetId="3">'2. Armamento'!$1:$12</definedName>
    <definedName name="_xlnm.Print_Titles" localSheetId="4">'3. Movilidad'!$1:$12</definedName>
    <definedName name="_xlnm.Print_Titles" localSheetId="5">'4. Desarrollo Tecnologico '!$1:$12</definedName>
    <definedName name="_xlnm.Print_Titles" localSheetId="6">'5. Aeronautico'!$1:$12</definedName>
    <definedName name="_xlnm.Print_Titles" localSheetId="9">'5. Educativo '!$1:$12</definedName>
    <definedName name="_xlnm.Print_Titles" localSheetId="7">'6. Infraestructura DIBIE'!$1:$12</definedName>
    <definedName name="_xlnm.Print_Titles" localSheetId="8">'7. Vacacionales DIBIE'!$1:$12</definedName>
    <definedName name="_xlnm.Print_Titles" localSheetId="10">'8. Politica Educativa '!$1:$12</definedName>
    <definedName name="_xlnm.Print_Titles" localSheetId="1">'VF COMANDOS'!$1:$1</definedName>
  </definedNames>
  <calcPr calcId="191029"/>
  <fileRecoveryPr autoRecover="0"/>
</workbook>
</file>

<file path=xl/calcChain.xml><?xml version="1.0" encoding="utf-8"?>
<calcChain xmlns="http://schemas.openxmlformats.org/spreadsheetml/2006/main">
  <c r="T16" i="225" l="1"/>
  <c r="M27" i="203" l="1"/>
  <c r="M28" i="215" l="1"/>
  <c r="O28" i="215"/>
  <c r="P28" i="215"/>
  <c r="Q28" i="215"/>
  <c r="R28" i="215"/>
  <c r="N28" i="215"/>
  <c r="N23" i="218" l="1"/>
  <c r="P23" i="218" s="1"/>
  <c r="R23" i="218" s="1"/>
  <c r="R27" i="218" l="1"/>
  <c r="R28" i="218"/>
  <c r="P27" i="218"/>
  <c r="P28" i="218"/>
  <c r="N27" i="218"/>
  <c r="N28" i="218"/>
  <c r="M14" i="219" l="1"/>
  <c r="N16" i="219"/>
  <c r="P31" i="220" l="1"/>
  <c r="M31" i="220"/>
  <c r="N30" i="220"/>
  <c r="O30" i="220"/>
  <c r="P30" i="220"/>
  <c r="Q30" i="220"/>
  <c r="R30" i="220"/>
  <c r="M23" i="220"/>
  <c r="O14" i="220"/>
  <c r="Q14" i="220"/>
  <c r="O21" i="220"/>
  <c r="Q21" i="220"/>
  <c r="M21" i="220"/>
  <c r="N16" i="220"/>
  <c r="P16" i="220" s="1"/>
  <c r="R16" i="220" s="1"/>
  <c r="N15" i="220"/>
  <c r="P15" i="220" s="1"/>
  <c r="R15" i="220" s="1"/>
  <c r="N22" i="211" l="1"/>
  <c r="O22" i="211"/>
  <c r="P22" i="211"/>
  <c r="Q22" i="211"/>
  <c r="R22" i="211"/>
  <c r="N14" i="211"/>
  <c r="O14" i="211"/>
  <c r="P14" i="211"/>
  <c r="Q14" i="211"/>
  <c r="R14" i="211"/>
  <c r="M14" i="211"/>
  <c r="N15" i="211"/>
  <c r="O15" i="211"/>
  <c r="P15" i="211"/>
  <c r="Q15" i="211"/>
  <c r="R15" i="211"/>
  <c r="M15" i="211"/>
  <c r="M22" i="211" s="1"/>
  <c r="N19" i="211"/>
  <c r="O19" i="211"/>
  <c r="P19" i="211"/>
  <c r="Q19" i="211"/>
  <c r="R19" i="211"/>
  <c r="M19" i="211"/>
  <c r="N20" i="211"/>
  <c r="P20" i="211" s="1"/>
  <c r="R20" i="211" s="1"/>
  <c r="N16" i="211"/>
  <c r="P16" i="211" s="1"/>
  <c r="R16" i="211" s="1"/>
  <c r="N17" i="211"/>
  <c r="P17" i="211" s="1"/>
  <c r="R17" i="211" s="1"/>
  <c r="N8" i="222" l="1"/>
  <c r="Q7" i="222"/>
  <c r="N31" i="222"/>
  <c r="O31" i="222"/>
  <c r="P31" i="222"/>
  <c r="Q31" i="222"/>
  <c r="R31" i="222"/>
  <c r="M31" i="222"/>
  <c r="M30" i="222"/>
  <c r="M26" i="222"/>
  <c r="N26" i="222"/>
  <c r="O26" i="222"/>
  <c r="P26" i="222"/>
  <c r="Q26" i="222"/>
  <c r="R26" i="222"/>
  <c r="N30" i="222"/>
  <c r="O30" i="222"/>
  <c r="P30" i="222"/>
  <c r="Q30" i="222"/>
  <c r="R30" i="222"/>
  <c r="N20" i="222"/>
  <c r="O20" i="222"/>
  <c r="P20" i="222"/>
  <c r="P19" i="222" s="1"/>
  <c r="Q20" i="222"/>
  <c r="R20" i="222"/>
  <c r="M20" i="222"/>
  <c r="M19" i="222" s="1"/>
  <c r="N19" i="222"/>
  <c r="O19" i="222"/>
  <c r="Q19" i="222"/>
  <c r="R19" i="222"/>
  <c r="N25" i="222"/>
  <c r="P25" i="222" s="1"/>
  <c r="R25" i="222" s="1"/>
  <c r="N24" i="222"/>
  <c r="N23" i="222" s="1"/>
  <c r="Q23" i="222"/>
  <c r="O23" i="222"/>
  <c r="M23" i="222"/>
  <c r="N22" i="222"/>
  <c r="P22" i="222" s="1"/>
  <c r="Q21" i="222"/>
  <c r="O21" i="222"/>
  <c r="M21" i="222"/>
  <c r="P24" i="222" l="1"/>
  <c r="P21" i="222"/>
  <c r="R22" i="222"/>
  <c r="R21" i="222" s="1"/>
  <c r="N21" i="222"/>
  <c r="P23" i="222" l="1"/>
  <c r="R24" i="222"/>
  <c r="R23" i="222" s="1"/>
  <c r="M27" i="222" l="1"/>
  <c r="M36" i="215" l="1"/>
  <c r="N26" i="215"/>
  <c r="M26" i="215"/>
  <c r="O14" i="215"/>
  <c r="Q14" i="215"/>
  <c r="M14" i="215"/>
  <c r="N16" i="215"/>
  <c r="Q6" i="223" l="1"/>
  <c r="O103" i="223"/>
  <c r="Q103" i="223"/>
  <c r="N102" i="223"/>
  <c r="O102" i="223"/>
  <c r="P102" i="223"/>
  <c r="Q102" i="223"/>
  <c r="R102" i="223"/>
  <c r="M102" i="223"/>
  <c r="N89" i="223"/>
  <c r="O89" i="223"/>
  <c r="P89" i="223"/>
  <c r="Q89" i="223"/>
  <c r="R89" i="223"/>
  <c r="M89" i="223"/>
  <c r="N80" i="223"/>
  <c r="O80" i="223"/>
  <c r="P80" i="223"/>
  <c r="Q80" i="223"/>
  <c r="R80" i="223"/>
  <c r="M80" i="223"/>
  <c r="O71" i="223"/>
  <c r="Q71" i="223"/>
  <c r="O53" i="223"/>
  <c r="Q53" i="223"/>
  <c r="N50" i="223"/>
  <c r="O50" i="223"/>
  <c r="P50" i="223"/>
  <c r="Q50" i="223"/>
  <c r="R50" i="223"/>
  <c r="M50" i="223"/>
  <c r="N14" i="223"/>
  <c r="O14" i="223"/>
  <c r="P14" i="223"/>
  <c r="Q14" i="223"/>
  <c r="R14" i="223"/>
  <c r="M14" i="223"/>
  <c r="N99" i="223"/>
  <c r="O99" i="223"/>
  <c r="P99" i="223"/>
  <c r="Q99" i="223"/>
  <c r="R99" i="223"/>
  <c r="M99" i="223"/>
  <c r="N101" i="223"/>
  <c r="P101" i="223" s="1"/>
  <c r="R101" i="223" s="1"/>
  <c r="N100" i="223"/>
  <c r="P100" i="223" s="1"/>
  <c r="R100" i="223" s="1"/>
  <c r="N98" i="223"/>
  <c r="P98" i="223" s="1"/>
  <c r="R98" i="223" s="1"/>
  <c r="N95" i="223"/>
  <c r="P95" i="223" s="1"/>
  <c r="R95" i="223" s="1"/>
  <c r="N88" i="223"/>
  <c r="P88" i="223" s="1"/>
  <c r="Q87" i="223"/>
  <c r="O87" i="223"/>
  <c r="M87" i="223"/>
  <c r="N87" i="223" l="1"/>
  <c r="R88" i="223"/>
  <c r="R87" i="223" s="1"/>
  <c r="P87" i="223"/>
  <c r="O62" i="223" l="1"/>
  <c r="Q62" i="223"/>
  <c r="M62" i="223"/>
  <c r="N64" i="223"/>
  <c r="P64" i="223" s="1"/>
  <c r="R64" i="223" s="1"/>
  <c r="N63" i="223"/>
  <c r="P63" i="223" s="1"/>
  <c r="R63" i="223" s="1"/>
  <c r="O59" i="223"/>
  <c r="Q59" i="223"/>
  <c r="M59" i="223"/>
  <c r="N61" i="223"/>
  <c r="P61" i="223" s="1"/>
  <c r="R61" i="223" s="1"/>
  <c r="N60" i="223"/>
  <c r="P60" i="223" s="1"/>
  <c r="R60" i="223" s="1"/>
  <c r="O57" i="223"/>
  <c r="Q57" i="223"/>
  <c r="M57" i="223"/>
  <c r="N58" i="223"/>
  <c r="P58" i="223" s="1"/>
  <c r="R58" i="223" s="1"/>
  <c r="R57" i="223" s="1"/>
  <c r="O54" i="223"/>
  <c r="Q54" i="223"/>
  <c r="M54" i="223"/>
  <c r="N55" i="223"/>
  <c r="P55" i="223" s="1"/>
  <c r="R55" i="223" s="1"/>
  <c r="N56" i="223"/>
  <c r="P56" i="223" s="1"/>
  <c r="R56" i="223" s="1"/>
  <c r="O45" i="223"/>
  <c r="Q45" i="223"/>
  <c r="M45" i="223"/>
  <c r="N46" i="223"/>
  <c r="P46" i="223" s="1"/>
  <c r="R46" i="223" s="1"/>
  <c r="M42" i="223"/>
  <c r="N44" i="223"/>
  <c r="P44" i="223" s="1"/>
  <c r="R44" i="223" s="1"/>
  <c r="O39" i="223"/>
  <c r="Q39" i="223"/>
  <c r="M39" i="223"/>
  <c r="N41" i="223"/>
  <c r="P41" i="223" s="1"/>
  <c r="R41" i="223" s="1"/>
  <c r="N40" i="223"/>
  <c r="P40" i="223" s="1"/>
  <c r="R40" i="223" s="1"/>
  <c r="O36" i="223"/>
  <c r="Q36" i="223"/>
  <c r="M36" i="223"/>
  <c r="N37" i="223"/>
  <c r="P37" i="223" s="1"/>
  <c r="R37" i="223" s="1"/>
  <c r="N38" i="223"/>
  <c r="P38" i="223" s="1"/>
  <c r="R38" i="223" s="1"/>
  <c r="N35" i="223"/>
  <c r="P35" i="223" s="1"/>
  <c r="R35" i="223" s="1"/>
  <c r="N32" i="223"/>
  <c r="P32" i="223" s="1"/>
  <c r="R32" i="223" s="1"/>
  <c r="M30" i="223"/>
  <c r="O25" i="223"/>
  <c r="Q25" i="223"/>
  <c r="M25" i="223"/>
  <c r="N27" i="223"/>
  <c r="P27" i="223" s="1"/>
  <c r="R27" i="223" s="1"/>
  <c r="N28" i="223"/>
  <c r="N29" i="223"/>
  <c r="P29" i="223" s="1"/>
  <c r="R29" i="223" s="1"/>
  <c r="N26" i="223"/>
  <c r="P26" i="223" s="1"/>
  <c r="R26" i="223" s="1"/>
  <c r="O20" i="223"/>
  <c r="Q20" i="223"/>
  <c r="M20" i="223"/>
  <c r="N24" i="223"/>
  <c r="P24" i="223" s="1"/>
  <c r="R24" i="223" s="1"/>
  <c r="N22" i="223"/>
  <c r="P22" i="223" s="1"/>
  <c r="R22" i="223" s="1"/>
  <c r="N21" i="223"/>
  <c r="P21" i="223" s="1"/>
  <c r="R21" i="223" s="1"/>
  <c r="M15" i="223"/>
  <c r="N17" i="223"/>
  <c r="P17" i="223" s="1"/>
  <c r="R17" i="223" s="1"/>
  <c r="N18" i="223"/>
  <c r="P18" i="223" s="1"/>
  <c r="R18" i="223" s="1"/>
  <c r="N19" i="223"/>
  <c r="P19" i="223" s="1"/>
  <c r="R19" i="223" s="1"/>
  <c r="R59" i="223" l="1"/>
  <c r="R62" i="223"/>
  <c r="R36" i="223"/>
  <c r="N62" i="223"/>
  <c r="P62" i="223"/>
  <c r="P59" i="223"/>
  <c r="R39" i="223"/>
  <c r="R54" i="223"/>
  <c r="P57" i="223"/>
  <c r="N59" i="223"/>
  <c r="N57" i="223"/>
  <c r="P54" i="223"/>
  <c r="N54" i="223"/>
  <c r="P39" i="223"/>
  <c r="N39" i="223"/>
  <c r="P36" i="223"/>
  <c r="N36" i="223"/>
  <c r="N25" i="223"/>
  <c r="N15" i="203" l="1"/>
  <c r="O19" i="225"/>
  <c r="Q19" i="225"/>
  <c r="O15" i="223"/>
  <c r="Q15" i="223"/>
  <c r="Q18" i="219" l="1"/>
  <c r="O17" i="219"/>
  <c r="O18" i="219" s="1"/>
  <c r="Q17" i="219"/>
  <c r="M17" i="219"/>
  <c r="M18" i="219" s="1"/>
  <c r="O27" i="222" l="1"/>
  <c r="Q27" i="222"/>
  <c r="O18" i="222"/>
  <c r="Q18" i="222"/>
  <c r="M18" i="222"/>
  <c r="O15" i="222"/>
  <c r="Q15" i="222"/>
  <c r="M15" i="222"/>
  <c r="N16" i="222"/>
  <c r="P16" i="222" s="1"/>
  <c r="N17" i="222"/>
  <c r="P17" i="222" s="1"/>
  <c r="R17" i="222" s="1"/>
  <c r="N29" i="222"/>
  <c r="P29" i="222" s="1"/>
  <c r="R29" i="222" s="1"/>
  <c r="N28" i="222"/>
  <c r="P28" i="222" s="1"/>
  <c r="R28" i="222" s="1"/>
  <c r="O26" i="203"/>
  <c r="Q26" i="203"/>
  <c r="Q27" i="203" s="1"/>
  <c r="M26" i="203"/>
  <c r="O22" i="203"/>
  <c r="O27" i="203" s="1"/>
  <c r="Q22" i="203"/>
  <c r="O19" i="203"/>
  <c r="Q19" i="203"/>
  <c r="M19" i="203"/>
  <c r="M22" i="203"/>
  <c r="N20" i="203"/>
  <c r="P20" i="203" s="1"/>
  <c r="R20" i="203" s="1"/>
  <c r="O17" i="203"/>
  <c r="Q17" i="203"/>
  <c r="M17" i="203"/>
  <c r="O14" i="203"/>
  <c r="Q14" i="203"/>
  <c r="M14" i="203"/>
  <c r="N21" i="203"/>
  <c r="P21" i="203" s="1"/>
  <c r="R21" i="203" s="1"/>
  <c r="R22" i="203" l="1"/>
  <c r="N19" i="203"/>
  <c r="R19" i="203"/>
  <c r="P15" i="222"/>
  <c r="P18" i="222"/>
  <c r="R16" i="222"/>
  <c r="N15" i="222"/>
  <c r="N18" i="222"/>
  <c r="N22" i="203"/>
  <c r="P19" i="203"/>
  <c r="P22" i="203"/>
  <c r="P15" i="203"/>
  <c r="R15" i="222" l="1"/>
  <c r="R18" i="222"/>
  <c r="R15" i="203"/>
  <c r="N25" i="203" l="1"/>
  <c r="Q24" i="203"/>
  <c r="O24" i="203"/>
  <c r="M24" i="203"/>
  <c r="M23" i="203" s="1"/>
  <c r="P28" i="220"/>
  <c r="R28" i="220" s="1"/>
  <c r="N26" i="220"/>
  <c r="P26" i="220" s="1"/>
  <c r="R26" i="220" s="1"/>
  <c r="N27" i="220"/>
  <c r="P27" i="220" s="1"/>
  <c r="R27" i="220" s="1"/>
  <c r="N28" i="220"/>
  <c r="M14" i="220"/>
  <c r="N17" i="220"/>
  <c r="N17" i="225"/>
  <c r="P17" i="225" s="1"/>
  <c r="R17" i="225" s="1"/>
  <c r="O96" i="223"/>
  <c r="Q96" i="223"/>
  <c r="O93" i="223"/>
  <c r="Q93" i="223"/>
  <c r="P17" i="220" l="1"/>
  <c r="P25" i="203"/>
  <c r="P26" i="203" s="1"/>
  <c r="Q7" i="203" s="1"/>
  <c r="N26" i="203"/>
  <c r="Q92" i="223"/>
  <c r="Q91" i="223" s="1"/>
  <c r="O92" i="223"/>
  <c r="O91" i="223" s="1"/>
  <c r="O23" i="203"/>
  <c r="Q23" i="203"/>
  <c r="N24" i="203"/>
  <c r="R25" i="203"/>
  <c r="P24" i="203"/>
  <c r="R17" i="220" l="1"/>
  <c r="R24" i="203"/>
  <c r="R26" i="203"/>
  <c r="N23" i="203"/>
  <c r="P23" i="203"/>
  <c r="R23" i="203"/>
  <c r="O30" i="223" l="1"/>
  <c r="Q30" i="223"/>
  <c r="O33" i="223"/>
  <c r="Q33" i="223"/>
  <c r="O42" i="223"/>
  <c r="Q42" i="223"/>
  <c r="O75" i="223"/>
  <c r="O74" i="223" s="1"/>
  <c r="Q75" i="223"/>
  <c r="Q74" i="223" s="1"/>
  <c r="O48" i="223"/>
  <c r="Q48" i="223"/>
  <c r="O85" i="223"/>
  <c r="Q85" i="223"/>
  <c r="O83" i="223"/>
  <c r="Q83" i="223"/>
  <c r="O81" i="223"/>
  <c r="Q81" i="223"/>
  <c r="O69" i="223"/>
  <c r="Q69" i="223"/>
  <c r="O67" i="223"/>
  <c r="Q67" i="223"/>
  <c r="O65" i="223"/>
  <c r="Q65" i="223"/>
  <c r="M65" i="223"/>
  <c r="M67" i="223"/>
  <c r="M69" i="223"/>
  <c r="M81" i="223"/>
  <c r="M83" i="223"/>
  <c r="M85" i="223"/>
  <c r="N49" i="223"/>
  <c r="P49" i="223" s="1"/>
  <c r="P48" i="223" s="1"/>
  <c r="M48" i="223"/>
  <c r="M75" i="223"/>
  <c r="M74" i="223" s="1"/>
  <c r="N76" i="223"/>
  <c r="P76" i="223" s="1"/>
  <c r="P75" i="223" s="1"/>
  <c r="P74" i="223" s="1"/>
  <c r="M14" i="225"/>
  <c r="M13" i="225" s="1"/>
  <c r="O14" i="225"/>
  <c r="O13" i="225" s="1"/>
  <c r="Q14" i="225"/>
  <c r="Q13" i="225" s="1"/>
  <c r="V19" i="225"/>
  <c r="N15" i="225"/>
  <c r="N16" i="225"/>
  <c r="P16" i="225" s="1"/>
  <c r="R16" i="225" s="1"/>
  <c r="N18" i="225"/>
  <c r="P18" i="225" s="1"/>
  <c r="R18" i="225" s="1"/>
  <c r="M19" i="225"/>
  <c r="M20" i="225" s="1"/>
  <c r="O20" i="225"/>
  <c r="Q20" i="225"/>
  <c r="L22" i="225"/>
  <c r="P22" i="225" s="1"/>
  <c r="M22" i="225"/>
  <c r="Q22" i="225" s="1"/>
  <c r="M71" i="223" l="1"/>
  <c r="M103" i="223" s="1"/>
  <c r="M53" i="223"/>
  <c r="O73" i="223"/>
  <c r="O77" i="223" s="1"/>
  <c r="O79" i="223"/>
  <c r="Q73" i="223"/>
  <c r="Q77" i="223" s="1"/>
  <c r="Q79" i="223"/>
  <c r="M79" i="223"/>
  <c r="N48" i="223"/>
  <c r="O52" i="223"/>
  <c r="N19" i="225"/>
  <c r="N20" i="225" s="1"/>
  <c r="N75" i="223"/>
  <c r="N74" i="223" s="1"/>
  <c r="Q52" i="223"/>
  <c r="P15" i="225"/>
  <c r="P19" i="225" s="1"/>
  <c r="Q7" i="225" s="1"/>
  <c r="N86" i="223"/>
  <c r="R49" i="223"/>
  <c r="R48" i="223" s="1"/>
  <c r="R76" i="223"/>
  <c r="R75" i="223" s="1"/>
  <c r="R74" i="223" s="1"/>
  <c r="U19" i="225"/>
  <c r="N14" i="225"/>
  <c r="N13" i="225" s="1"/>
  <c r="P14" i="225" l="1"/>
  <c r="P13" i="225" s="1"/>
  <c r="P86" i="223"/>
  <c r="N85" i="223"/>
  <c r="R15" i="225"/>
  <c r="R19" i="225" s="1"/>
  <c r="P20" i="225"/>
  <c r="N10" i="225" s="1"/>
  <c r="R86" i="223" l="1"/>
  <c r="R85" i="223" s="1"/>
  <c r="P85" i="223"/>
  <c r="R20" i="225"/>
  <c r="R14" i="225"/>
  <c r="R13" i="225" s="1"/>
  <c r="N84" i="223"/>
  <c r="P84" i="223" l="1"/>
  <c r="N83" i="223"/>
  <c r="M106" i="223"/>
  <c r="Q106" i="223" s="1"/>
  <c r="L106" i="223"/>
  <c r="P106" i="223" s="1"/>
  <c r="N94" i="223"/>
  <c r="M93" i="223"/>
  <c r="N43" i="223"/>
  <c r="N47" i="223"/>
  <c r="N45" i="223" s="1"/>
  <c r="N31" i="223"/>
  <c r="N34" i="223"/>
  <c r="M33" i="223"/>
  <c r="N23" i="223"/>
  <c r="N20" i="223" s="1"/>
  <c r="N16" i="223"/>
  <c r="P16" i="223" l="1"/>
  <c r="P15" i="223" s="1"/>
  <c r="N15" i="223"/>
  <c r="P47" i="223"/>
  <c r="P45" i="223" s="1"/>
  <c r="P23" i="223"/>
  <c r="R84" i="223"/>
  <c r="R83" i="223" s="1"/>
  <c r="P83" i="223"/>
  <c r="N93" i="223"/>
  <c r="N42" i="223"/>
  <c r="N33" i="223"/>
  <c r="N30" i="223"/>
  <c r="N82" i="223"/>
  <c r="M13" i="223"/>
  <c r="P31" i="223"/>
  <c r="R31" i="223" s="1"/>
  <c r="M96" i="223"/>
  <c r="R16" i="223"/>
  <c r="R15" i="223" s="1"/>
  <c r="P34" i="223"/>
  <c r="P94" i="223"/>
  <c r="R94" i="223" s="1"/>
  <c r="P28" i="223"/>
  <c r="P25" i="223" s="1"/>
  <c r="P43" i="223"/>
  <c r="N97" i="223"/>
  <c r="N96" i="223" s="1"/>
  <c r="P30" i="223" l="1"/>
  <c r="R23" i="223"/>
  <c r="R20" i="223" s="1"/>
  <c r="P20" i="223"/>
  <c r="R47" i="223"/>
  <c r="R45" i="223" s="1"/>
  <c r="P82" i="223"/>
  <c r="N81" i="223"/>
  <c r="N92" i="223"/>
  <c r="N91" i="223" s="1"/>
  <c r="R93" i="223"/>
  <c r="P93" i="223"/>
  <c r="P42" i="223"/>
  <c r="P33" i="223"/>
  <c r="R30" i="223"/>
  <c r="M92" i="223"/>
  <c r="M91" i="223" s="1"/>
  <c r="M73" i="223" s="1"/>
  <c r="M77" i="223" s="1"/>
  <c r="R28" i="223"/>
  <c r="R25" i="223" s="1"/>
  <c r="R34" i="223"/>
  <c r="R33" i="223" s="1"/>
  <c r="R43" i="223"/>
  <c r="R42" i="223" s="1"/>
  <c r="P97" i="223"/>
  <c r="P96" i="223" s="1"/>
  <c r="M33" i="222"/>
  <c r="Q33" i="222" s="1"/>
  <c r="L33" i="222"/>
  <c r="P33" i="222" s="1"/>
  <c r="N73" i="223" l="1"/>
  <c r="N77" i="223" s="1"/>
  <c r="N79" i="223"/>
  <c r="R82" i="223"/>
  <c r="R81" i="223" s="1"/>
  <c r="P81" i="223"/>
  <c r="P92" i="223"/>
  <c r="P91" i="223" s="1"/>
  <c r="N27" i="222"/>
  <c r="M14" i="222"/>
  <c r="M13" i="222" s="1"/>
  <c r="N70" i="223"/>
  <c r="R97" i="223"/>
  <c r="R96" i="223" s="1"/>
  <c r="O14" i="222"/>
  <c r="O13" i="222" s="1"/>
  <c r="R79" i="223" l="1"/>
  <c r="P79" i="223"/>
  <c r="P73" i="223"/>
  <c r="P77" i="223" s="1"/>
  <c r="P70" i="223"/>
  <c r="N69" i="223"/>
  <c r="R92" i="223"/>
  <c r="R91" i="223" s="1"/>
  <c r="R73" i="223" s="1"/>
  <c r="R77" i="223" s="1"/>
  <c r="P27" i="222"/>
  <c r="P14" i="222" s="1"/>
  <c r="P13" i="222" s="1"/>
  <c r="Q14" i="222"/>
  <c r="Q13" i="222" s="1"/>
  <c r="R70" i="223" l="1"/>
  <c r="R69" i="223" s="1"/>
  <c r="P69" i="223"/>
  <c r="N10" i="222"/>
  <c r="R27" i="222"/>
  <c r="N14" i="222"/>
  <c r="N13" i="222" s="1"/>
  <c r="R14" i="222"/>
  <c r="R13" i="222" s="1"/>
  <c r="N68" i="223"/>
  <c r="P68" i="223" l="1"/>
  <c r="N67" i="223"/>
  <c r="N66" i="223"/>
  <c r="N71" i="223" l="1"/>
  <c r="N103" i="223" s="1"/>
  <c r="N53" i="223"/>
  <c r="P66" i="223"/>
  <c r="N65" i="223"/>
  <c r="R68" i="223"/>
  <c r="R67" i="223" s="1"/>
  <c r="P67" i="223"/>
  <c r="M33" i="220"/>
  <c r="Q33" i="220" s="1"/>
  <c r="L33" i="220"/>
  <c r="P33" i="220" s="1"/>
  <c r="M30" i="220"/>
  <c r="N29" i="220"/>
  <c r="P29" i="220" s="1"/>
  <c r="R29" i="220" s="1"/>
  <c r="N25" i="220"/>
  <c r="P25" i="220" s="1"/>
  <c r="R25" i="220" s="1"/>
  <c r="N24" i="220"/>
  <c r="Q23" i="220"/>
  <c r="Q22" i="220" s="1"/>
  <c r="O23" i="220"/>
  <c r="O22" i="220" s="1"/>
  <c r="M22" i="220"/>
  <c r="N20" i="220"/>
  <c r="P20" i="220" s="1"/>
  <c r="R20" i="220" s="1"/>
  <c r="N19" i="220"/>
  <c r="N18" i="220"/>
  <c r="Q13" i="220"/>
  <c r="O13" i="220"/>
  <c r="M13" i="220"/>
  <c r="N14" i="220" l="1"/>
  <c r="N21" i="220"/>
  <c r="P71" i="223"/>
  <c r="P103" i="223" s="1"/>
  <c r="P53" i="223"/>
  <c r="R53" i="223"/>
  <c r="R71" i="223"/>
  <c r="R103" i="223" s="1"/>
  <c r="R66" i="223"/>
  <c r="R65" i="223" s="1"/>
  <c r="P65" i="223"/>
  <c r="P18" i="220"/>
  <c r="N13" i="220"/>
  <c r="O31" i="220"/>
  <c r="Q31" i="220"/>
  <c r="P19" i="220"/>
  <c r="R19" i="220" s="1"/>
  <c r="P24" i="220"/>
  <c r="N23" i="220"/>
  <c r="N22" i="220" s="1"/>
  <c r="P21" i="220" l="1"/>
  <c r="P14" i="220"/>
  <c r="R18" i="220"/>
  <c r="P13" i="220"/>
  <c r="N31" i="220"/>
  <c r="P23" i="220"/>
  <c r="P22" i="220" s="1"/>
  <c r="R24" i="220"/>
  <c r="Q7" i="220"/>
  <c r="N10" i="220" s="1"/>
  <c r="O13" i="219"/>
  <c r="Q13" i="219"/>
  <c r="M13" i="219"/>
  <c r="O14" i="219"/>
  <c r="Q14" i="219"/>
  <c r="L20" i="219"/>
  <c r="P20" i="219" s="1"/>
  <c r="M20" i="219"/>
  <c r="Q20" i="219" s="1"/>
  <c r="R21" i="220" l="1"/>
  <c r="R14" i="220"/>
  <c r="R13" i="220" s="1"/>
  <c r="P16" i="219"/>
  <c r="N17" i="219"/>
  <c r="N18" i="219" s="1"/>
  <c r="R23" i="220"/>
  <c r="R22" i="220" s="1"/>
  <c r="R31" i="220"/>
  <c r="N14" i="219"/>
  <c r="N13" i="219" s="1"/>
  <c r="R16" i="219" l="1"/>
  <c r="R17" i="219" s="1"/>
  <c r="R18" i="219" s="1"/>
  <c r="P17" i="219"/>
  <c r="P14" i="219"/>
  <c r="P13" i="219" s="1"/>
  <c r="Q7" i="219" l="1"/>
  <c r="N10" i="219" s="1"/>
  <c r="P18" i="219"/>
  <c r="R14" i="219"/>
  <c r="R13" i="219" s="1"/>
  <c r="M104" i="223" l="1"/>
  <c r="M15" i="218"/>
  <c r="O15" i="218"/>
  <c r="Q15" i="218"/>
  <c r="N16" i="218"/>
  <c r="M18" i="218"/>
  <c r="O18" i="218"/>
  <c r="Q18" i="218"/>
  <c r="N19" i="218"/>
  <c r="P19" i="218" s="1"/>
  <c r="M21" i="218"/>
  <c r="O21" i="218"/>
  <c r="Q21" i="218"/>
  <c r="N22" i="218"/>
  <c r="P22" i="218" s="1"/>
  <c r="R22" i="218" s="1"/>
  <c r="M25" i="218"/>
  <c r="M29" i="218" s="1"/>
  <c r="O25" i="218"/>
  <c r="O29" i="218" s="1"/>
  <c r="Q25" i="218"/>
  <c r="Q29" i="218" s="1"/>
  <c r="N26" i="218"/>
  <c r="P26" i="218" s="1"/>
  <c r="R26" i="218" s="1"/>
  <c r="L32" i="218"/>
  <c r="P32" i="218" s="1"/>
  <c r="M32" i="218"/>
  <c r="Q32" i="218" s="1"/>
  <c r="N52" i="223" l="1"/>
  <c r="O24" i="218"/>
  <c r="O30" i="218" s="1"/>
  <c r="O14" i="218"/>
  <c r="Q14" i="218"/>
  <c r="M14" i="218"/>
  <c r="P16" i="218"/>
  <c r="R16" i="218" s="1"/>
  <c r="M24" i="218"/>
  <c r="M30" i="218" s="1"/>
  <c r="Q24" i="218"/>
  <c r="Q30" i="218" s="1"/>
  <c r="N25" i="218"/>
  <c r="N29" i="218" s="1"/>
  <c r="N21" i="218"/>
  <c r="R25" i="218"/>
  <c r="R29" i="218" s="1"/>
  <c r="M52" i="223"/>
  <c r="R21" i="218"/>
  <c r="N18" i="218"/>
  <c r="P25" i="218"/>
  <c r="P29" i="218" s="1"/>
  <c r="N8" i="218" s="1"/>
  <c r="P18" i="218"/>
  <c r="R19" i="218"/>
  <c r="R18" i="218" s="1"/>
  <c r="N15" i="218"/>
  <c r="R52" i="223" l="1"/>
  <c r="P52" i="223"/>
  <c r="P15" i="218"/>
  <c r="N14" i="218"/>
  <c r="O13" i="218"/>
  <c r="P21" i="218"/>
  <c r="P14" i="218" s="1"/>
  <c r="M13" i="218"/>
  <c r="R15" i="218"/>
  <c r="R14" i="218" s="1"/>
  <c r="N24" i="218"/>
  <c r="N30" i="218" s="1"/>
  <c r="P24" i="218" l="1"/>
  <c r="R24" i="218"/>
  <c r="R30" i="218" s="1"/>
  <c r="N13" i="218"/>
  <c r="R13" i="218"/>
  <c r="Q7" i="218" l="1"/>
  <c r="N10" i="218" s="1"/>
  <c r="P30" i="218"/>
  <c r="Q13" i="218"/>
  <c r="P13" i="218"/>
  <c r="M39" i="215" l="1"/>
  <c r="Q39" i="215" s="1"/>
  <c r="L39" i="215"/>
  <c r="P39" i="215" s="1"/>
  <c r="Q36" i="215"/>
  <c r="O36" i="215"/>
  <c r="N35" i="215"/>
  <c r="P35" i="215" s="1"/>
  <c r="R35" i="215" s="1"/>
  <c r="N34" i="215"/>
  <c r="P34" i="215" s="1"/>
  <c r="R34" i="215" s="1"/>
  <c r="N33" i="215"/>
  <c r="P33" i="215" s="1"/>
  <c r="R33" i="215" s="1"/>
  <c r="N32" i="215"/>
  <c r="P32" i="215" s="1"/>
  <c r="R32" i="215" s="1"/>
  <c r="N31" i="215"/>
  <c r="P31" i="215" s="1"/>
  <c r="R31" i="215" s="1"/>
  <c r="N30" i="215"/>
  <c r="P30" i="215" s="1"/>
  <c r="Q27" i="215"/>
  <c r="O27" i="215"/>
  <c r="M27" i="215"/>
  <c r="Q26" i="215"/>
  <c r="Q13" i="215" s="1"/>
  <c r="O26" i="215"/>
  <c r="O37" i="215" s="1"/>
  <c r="N25" i="215"/>
  <c r="N23" i="215"/>
  <c r="P23" i="215" s="1"/>
  <c r="R23" i="215" s="1"/>
  <c r="N22" i="215"/>
  <c r="P22" i="215" s="1"/>
  <c r="R22" i="215" s="1"/>
  <c r="N21" i="215"/>
  <c r="P21" i="215" s="1"/>
  <c r="R21" i="215" s="1"/>
  <c r="N20" i="215"/>
  <c r="P20" i="215" s="1"/>
  <c r="R20" i="215" s="1"/>
  <c r="N19" i="215"/>
  <c r="P19" i="215" s="1"/>
  <c r="R19" i="215" s="1"/>
  <c r="N18" i="215"/>
  <c r="P18" i="215" s="1"/>
  <c r="R18" i="215" s="1"/>
  <c r="N17" i="215"/>
  <c r="P17" i="215" s="1"/>
  <c r="R17" i="215" s="1"/>
  <c r="P16" i="215"/>
  <c r="P25" i="215" l="1"/>
  <c r="P26" i="215" s="1"/>
  <c r="N14" i="215"/>
  <c r="M37" i="215"/>
  <c r="O13" i="215"/>
  <c r="Q37" i="215"/>
  <c r="M13" i="215"/>
  <c r="P36" i="215"/>
  <c r="P27" i="215"/>
  <c r="R30" i="215"/>
  <c r="R16" i="215"/>
  <c r="N36" i="215"/>
  <c r="N27" i="215"/>
  <c r="N7" i="215" l="1"/>
  <c r="N10" i="215" s="1"/>
  <c r="R25" i="215"/>
  <c r="R14" i="215" s="1"/>
  <c r="P14" i="215"/>
  <c r="P13" i="215" s="1"/>
  <c r="R13" i="215"/>
  <c r="R27" i="215"/>
  <c r="R36" i="215"/>
  <c r="N13" i="215"/>
  <c r="N37" i="215"/>
  <c r="P37" i="215"/>
  <c r="R26" i="215" l="1"/>
  <c r="R37" i="215" s="1"/>
  <c r="N21" i="211"/>
  <c r="P21" i="211" s="1"/>
  <c r="R21" i="211" s="1"/>
  <c r="M24" i="211"/>
  <c r="Q24" i="211" s="1"/>
  <c r="L24" i="211"/>
  <c r="P24" i="211" s="1"/>
  <c r="N18" i="211"/>
  <c r="P18" i="211" s="1"/>
  <c r="O13" i="211"/>
  <c r="M13" i="211" l="1"/>
  <c r="Q13" i="211"/>
  <c r="R18" i="211"/>
  <c r="Q7" i="211" l="1"/>
  <c r="N10" i="211" s="1"/>
  <c r="N13" i="211"/>
  <c r="P13" i="211"/>
  <c r="R13" i="211"/>
  <c r="M29" i="203" l="1"/>
  <c r="Q29" i="203" s="1"/>
  <c r="L29" i="203"/>
  <c r="P29" i="203" s="1"/>
  <c r="N16" i="203" l="1"/>
  <c r="N14" i="203" l="1"/>
  <c r="N17" i="203"/>
  <c r="N27" i="203" s="1"/>
  <c r="P16" i="203"/>
  <c r="P14" i="203" l="1"/>
  <c r="P17" i="203"/>
  <c r="R16" i="203"/>
  <c r="N7" i="203" l="1"/>
  <c r="P27" i="203"/>
  <c r="R14" i="203"/>
  <c r="R17" i="203"/>
  <c r="R27" i="203" s="1"/>
  <c r="L13" i="143" l="1"/>
  <c r="N13" i="143"/>
  <c r="L20" i="143"/>
  <c r="N20" i="143"/>
  <c r="L18" i="143"/>
  <c r="N18" i="143"/>
  <c r="L16" i="143"/>
  <c r="N16" i="143"/>
  <c r="J20" i="143"/>
  <c r="J18" i="143"/>
  <c r="J16" i="143"/>
  <c r="K21" i="143"/>
  <c r="K17" i="143"/>
  <c r="K16" i="143" s="1"/>
  <c r="L23" i="143" l="1"/>
  <c r="N23" i="143"/>
  <c r="K22" i="143"/>
  <c r="M22" i="143" s="1"/>
  <c r="O22" i="143" s="1"/>
  <c r="M21" i="143"/>
  <c r="K19" i="143"/>
  <c r="K18" i="143" s="1"/>
  <c r="M17" i="143"/>
  <c r="M16" i="143" s="1"/>
  <c r="M20" i="143" l="1"/>
  <c r="K20" i="143"/>
  <c r="O21" i="143"/>
  <c r="O20" i="143" s="1"/>
  <c r="M19" i="143"/>
  <c r="M18" i="143" s="1"/>
  <c r="O17" i="143"/>
  <c r="O16" i="143" s="1"/>
  <c r="O19" i="143" l="1"/>
  <c r="O18" i="143" s="1"/>
  <c r="J26" i="143" l="1"/>
  <c r="N26" i="143" s="1"/>
  <c r="I26" i="143"/>
  <c r="M26" i="143" s="1"/>
  <c r="J28" i="168" l="1"/>
  <c r="I24" i="168"/>
  <c r="I26" i="168" s="1"/>
  <c r="I30" i="168" s="1"/>
  <c r="H24" i="168"/>
  <c r="G24" i="168"/>
  <c r="F24" i="168"/>
  <c r="E24" i="168"/>
  <c r="J23" i="168"/>
  <c r="J22" i="168"/>
  <c r="J21" i="168"/>
  <c r="H20" i="168"/>
  <c r="G20" i="168"/>
  <c r="F20" i="168"/>
  <c r="E20" i="168"/>
  <c r="J19" i="168"/>
  <c r="J18" i="168"/>
  <c r="H17" i="168"/>
  <c r="G17" i="168"/>
  <c r="F17" i="168"/>
  <c r="E17" i="168"/>
  <c r="J16" i="168"/>
  <c r="J17" i="168" s="1"/>
  <c r="H15" i="168"/>
  <c r="G15" i="168"/>
  <c r="F15" i="168"/>
  <c r="E15" i="168"/>
  <c r="J13" i="168"/>
  <c r="J12" i="168"/>
  <c r="H11" i="168"/>
  <c r="G11" i="168"/>
  <c r="F11" i="168"/>
  <c r="E11" i="168"/>
  <c r="J9" i="168"/>
  <c r="J8" i="168"/>
  <c r="H7" i="168"/>
  <c r="G7" i="168"/>
  <c r="F7" i="168"/>
  <c r="E7" i="168"/>
  <c r="J6" i="168"/>
  <c r="J5" i="168"/>
  <c r="J15" i="168" l="1"/>
  <c r="J20" i="168"/>
  <c r="J7" i="168"/>
  <c r="J11" i="168"/>
  <c r="G26" i="168"/>
  <c r="G30" i="168" s="1"/>
  <c r="F26" i="168"/>
  <c r="H26" i="168"/>
  <c r="J24" i="168"/>
  <c r="E26" i="168"/>
  <c r="E30" i="168" s="1"/>
  <c r="J26" i="168" l="1"/>
  <c r="K10" i="143" l="1"/>
  <c r="J13" i="143"/>
  <c r="K14" i="143"/>
  <c r="K15" i="143"/>
  <c r="M15" i="143" s="1"/>
  <c r="K13" i="143" l="1"/>
  <c r="K23" i="143" s="1"/>
  <c r="L24" i="143"/>
  <c r="O15" i="143"/>
  <c r="M14" i="143"/>
  <c r="M13" i="143" s="1"/>
  <c r="M23" i="143" s="1"/>
  <c r="O14" i="143" l="1"/>
  <c r="O13" i="143" s="1"/>
  <c r="O23" i="143" s="1"/>
  <c r="N24" i="143" l="1"/>
  <c r="O29" i="143" s="1"/>
  <c r="O24" i="143"/>
  <c r="J24" i="143" l="1"/>
  <c r="M24" i="143"/>
  <c r="K24" i="143"/>
  <c r="O13" i="223" l="1"/>
  <c r="Q13" i="223"/>
  <c r="P13" i="223"/>
  <c r="N13" i="223"/>
  <c r="R13" i="223"/>
  <c r="O104" i="223"/>
  <c r="R13" i="203"/>
  <c r="M13" i="203"/>
  <c r="N13" i="203"/>
  <c r="O13" i="203"/>
  <c r="Q104" i="223" l="1"/>
  <c r="N104" i="223"/>
  <c r="R104" i="223"/>
  <c r="P104" i="223"/>
  <c r="N9" i="223"/>
  <c r="P13" i="203"/>
  <c r="Q31" i="203"/>
  <c r="N10" i="203"/>
  <c r="Q13" i="203"/>
  <c r="P18" i="203"/>
  <c r="R18" i="203"/>
  <c r="N18" i="203"/>
  <c r="Q18" i="203"/>
  <c r="O18" i="203"/>
  <c r="M18" i="20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F13" authorId="0" shapeId="0" xr:uid="{00000000-0006-0000-0A00-000001000000}">
      <text>
        <r>
          <rPr>
            <b/>
            <sz val="9"/>
            <color indexed="81"/>
            <rFont val="Tahoma"/>
            <family val="2"/>
          </rPr>
          <t>UNA VEZ SE LIQUIDE EL CONTRATO BILATERAL SE RECOMPONDRA LOS RECURSOS</t>
        </r>
      </text>
    </comment>
    <comment ref="H21" authorId="0" shapeId="0" xr:uid="{00000000-0006-0000-0A00-000002000000}">
      <text>
        <r>
          <rPr>
            <b/>
            <sz val="9"/>
            <color indexed="81"/>
            <rFont val="Tahoma"/>
            <family val="2"/>
          </rPr>
          <t>VALORES PROPUESTO PLACO 2017</t>
        </r>
      </text>
    </comment>
  </commentList>
</comments>
</file>

<file path=xl/sharedStrings.xml><?xml version="1.0" encoding="utf-8"?>
<sst xmlns="http://schemas.openxmlformats.org/spreadsheetml/2006/main" count="1377" uniqueCount="337">
  <si>
    <t>PROCEDIMIENTO: FORMULAR Y EVALUAR PROYECTOS DE INVERSIÓN</t>
  </si>
  <si>
    <t xml:space="preserve">Página 1 de 1     </t>
  </si>
  <si>
    <r>
      <rPr>
        <b/>
        <sz val="10"/>
        <rFont val="Arial"/>
        <family val="2"/>
      </rPr>
      <t>CÓDIGO:</t>
    </r>
    <r>
      <rPr>
        <sz val="10"/>
        <rFont val="Arial"/>
        <family val="2"/>
      </rPr>
      <t xml:space="preserve"> 1DE-FR-0012</t>
    </r>
  </si>
  <si>
    <t>FORMATO PLAN DE COMPRAS GASTOS DE INVERSIÓN</t>
  </si>
  <si>
    <r>
      <rPr>
        <b/>
        <sz val="10"/>
        <rFont val="Arial"/>
        <family val="2"/>
      </rPr>
      <t>FECHA:</t>
    </r>
    <r>
      <rPr>
        <sz val="10"/>
        <rFont val="Arial"/>
        <family val="2"/>
      </rPr>
      <t xml:space="preserve"> 11-01-2011</t>
    </r>
  </si>
  <si>
    <t>POLICÍA NACIONAL</t>
  </si>
  <si>
    <r>
      <rPr>
        <b/>
        <sz val="10"/>
        <rFont val="Arial"/>
        <family val="2"/>
      </rPr>
      <t xml:space="preserve">VERSIÓN: </t>
    </r>
    <r>
      <rPr>
        <sz val="10"/>
        <rFont val="Arial"/>
        <family val="2"/>
      </rPr>
      <t xml:space="preserve"> 1</t>
    </r>
  </si>
  <si>
    <t>Total apropiación recurso 10</t>
  </si>
  <si>
    <t>Total apropiación recurso 11</t>
  </si>
  <si>
    <t>Total apropiación recurso 16</t>
  </si>
  <si>
    <t>Total apropiación recurso 50</t>
  </si>
  <si>
    <t xml:space="preserve">CODIGO BPIN : </t>
  </si>
  <si>
    <t>No. CONTRATO</t>
  </si>
  <si>
    <t>FECHA CONTRATO</t>
  </si>
  <si>
    <t>SALDO</t>
  </si>
  <si>
    <t>DELEGATARIO</t>
  </si>
  <si>
    <t>PROVEEDOR</t>
  </si>
  <si>
    <t>PACTO PAGO</t>
  </si>
  <si>
    <t>ENTREGA ELEMENTOS</t>
  </si>
  <si>
    <t>PLAZO EJECUCION</t>
  </si>
  <si>
    <t>Total apropiación proyecto:</t>
  </si>
  <si>
    <t>CODIGO PROPUESTAL</t>
  </si>
  <si>
    <t>TIPO RECURSO</t>
  </si>
  <si>
    <t>SITUACIÓN DE FONDOS</t>
  </si>
  <si>
    <t>ITEMS</t>
  </si>
  <si>
    <t>CANT.</t>
  </si>
  <si>
    <t>VALOR UNITARIO $</t>
  </si>
  <si>
    <t>SUBTOTAL $</t>
  </si>
  <si>
    <t>GASTOS NACIONALIZACIÓN $</t>
  </si>
  <si>
    <t>VALOR TOTAL POR ITEM $</t>
  </si>
  <si>
    <t>EJECUTADO $</t>
  </si>
  <si>
    <t>PENDIENTE $</t>
  </si>
  <si>
    <t>PRG</t>
  </si>
  <si>
    <t>SUB</t>
  </si>
  <si>
    <t>PROY</t>
  </si>
  <si>
    <t>CSF</t>
  </si>
  <si>
    <t>SSF</t>
  </si>
  <si>
    <t>CONSECUTIVO</t>
  </si>
  <si>
    <t>DESCRIPCIÓN</t>
  </si>
  <si>
    <t>X</t>
  </si>
  <si>
    <t>1.1</t>
  </si>
  <si>
    <t>1.2</t>
  </si>
  <si>
    <t>3.1</t>
  </si>
  <si>
    <t>SUBTOTAL RECURSO 16</t>
  </si>
  <si>
    <t>TOTAL GENERAL</t>
  </si>
  <si>
    <t>REVISÓ:</t>
  </si>
  <si>
    <t>FECHA:</t>
  </si>
  <si>
    <t>2.1</t>
  </si>
  <si>
    <t>4.1</t>
  </si>
  <si>
    <t>4.2</t>
  </si>
  <si>
    <t>SUBTOTAL RECURSO 11</t>
  </si>
  <si>
    <t>VALOR CONTRATO POR ITEM</t>
  </si>
  <si>
    <t xml:space="preserve">Página 1 de 1 </t>
  </si>
  <si>
    <t>PROYECTO : CONSTRUCCION, MANTENIMIENTO Y DOTACIÓN FUERTES DE CARABINEROS A NIVEL NACIONAL</t>
  </si>
  <si>
    <t>0051-00320-9999</t>
  </si>
  <si>
    <t>VALOR TOTAL 
POR ITEM $</t>
  </si>
  <si>
    <t>CODIGO PRESUPUESTAL</t>
  </si>
  <si>
    <t>APROBÓ:    BG. FABIÁN LAURENCE CÁRDENAS LEONEL</t>
  </si>
  <si>
    <t>Total apropiación recurso 13</t>
  </si>
  <si>
    <t>SIIF</t>
  </si>
  <si>
    <t>VF COMANDOS DE POLICÍA A NIVEL NACIONAL</t>
  </si>
  <si>
    <t>PROYECTO</t>
  </si>
  <si>
    <t>ITEM</t>
  </si>
  <si>
    <t>FECHA ADJUDICACION</t>
  </si>
  <si>
    <t>VF AUTORIZADA
VIG2016</t>
  </si>
  <si>
    <t>COMPROMISO 
VIG. 2016</t>
  </si>
  <si>
    <t>VF AUTORIZADA
VIG2017</t>
  </si>
  <si>
    <t>COMPROMISO 
VIG. 2017</t>
  </si>
  <si>
    <t>COMPROMISO 
VIG. 2018</t>
  </si>
  <si>
    <t>VALOR TOTAL COMPROMISO</t>
  </si>
  <si>
    <t>Comando Departamento San Andres y Providencia (VF)</t>
  </si>
  <si>
    <t>OBRA</t>
  </si>
  <si>
    <t xml:space="preserve">Interventoria </t>
  </si>
  <si>
    <t>SUBTOTAL</t>
  </si>
  <si>
    <t>Comando Operaciones Especiales y Antiterrorismo- ESJIM (VF)</t>
  </si>
  <si>
    <t>Licencias</t>
  </si>
  <si>
    <t>Reforzamiento Comando Departamento de Policia Risaralda (VF)</t>
  </si>
  <si>
    <t>Terminacion Construccion Comando DETOL y METIB - Bloque "B" - DETOL - Bloque "E" Bienestar y Bloque "F" Alojamiento (VF)</t>
  </si>
  <si>
    <t>Consultoría diseños y estudios del Comando de Policía MESAN (VF)</t>
  </si>
  <si>
    <t xml:space="preserve">CONSULTORÍA </t>
  </si>
  <si>
    <t>Restauracion Comando Metropolitana de Tunja (VF)</t>
  </si>
  <si>
    <t>TOTAL</t>
  </si>
  <si>
    <t>APROBACION VF MINHACIENDA</t>
  </si>
  <si>
    <t>DIFERENCIA</t>
  </si>
  <si>
    <t>1</t>
  </si>
  <si>
    <t>0100</t>
  </si>
  <si>
    <t>Diferencia</t>
  </si>
  <si>
    <t>R'11</t>
  </si>
  <si>
    <t xml:space="preserve"> CT. LINO SEBASTIÁN ACOSTA MORENO
TC. JUAN CARLOS CASTELLANOS ÁLVAREZ</t>
  </si>
  <si>
    <t xml:space="preserve">ELABORÓ:    IT. JUAN PABLO LÓPEZ CEBALLOS                        </t>
  </si>
  <si>
    <t>AÑO : 2018</t>
  </si>
  <si>
    <t>COMPROMISOS INVERSION 2018</t>
  </si>
  <si>
    <t>PROYECTO :</t>
  </si>
  <si>
    <t>x</t>
  </si>
  <si>
    <t>02</t>
  </si>
  <si>
    <t>FORTALECIMIENTO DE LA INFRAESTRUCTURA ESTRATÉGICA OPERACIONAL ORIENTADA A CONSOLIDAR LA CONVIVENCIA Y SEGURIDAD CIUDADANA A NIVEL  NACIONAL</t>
  </si>
  <si>
    <t>FORTALECIMIENTO DE LOS EQUIPOS DE ARMAMENTO, SEGURIDAD Y PROTECCIÓN, ORIENTADOS A CONSOLIDAR LA CONVIVENCIA Y SEGURIDAD CIUDADANA EN EL TERRITORIO   NACIONAL</t>
  </si>
  <si>
    <t>MEJORAMIENTO DE LA MOVILIDAD ESTRATÉGICA, ORIENTADA AL SERVICIO DE POLICÍA EN EL TERRITORIO  NACIONAL</t>
  </si>
  <si>
    <t>20</t>
  </si>
  <si>
    <t>FORTALECIMIENTO DE LAS MISIONES AÉREAS POLICIALES EN EL TERRITORIO  NACIONAL</t>
  </si>
  <si>
    <t>FORTALECIMIENTO DE LA INFRAESTRUCTURA EDUCATIVA Y ADMINISTRATIVA DE LA POLICÍA   NACIONAL</t>
  </si>
  <si>
    <t>22</t>
  </si>
  <si>
    <t>FORTALECIMIENTO DE LA INFRAESTRUCTURA DE LOS CENTROS VACACIONALES DE LA POLICÍA  NACIONAL</t>
  </si>
  <si>
    <t>MEJORAMIENTO POLÍTICA EDUCATIVA DE LA POLICÍA  NACIONAL</t>
  </si>
  <si>
    <t>Equipo de protección</t>
  </si>
  <si>
    <t>SUBORD</t>
  </si>
  <si>
    <t>0</t>
  </si>
  <si>
    <t>1501019</t>
  </si>
  <si>
    <t>RECURSO</t>
  </si>
  <si>
    <t>ORD</t>
  </si>
  <si>
    <t>1501022</t>
  </si>
  <si>
    <t>SUBRD</t>
  </si>
  <si>
    <t>1501034</t>
  </si>
  <si>
    <t>SUBOR</t>
  </si>
  <si>
    <t>6.1</t>
  </si>
  <si>
    <t>7.1</t>
  </si>
  <si>
    <t>1501020</t>
  </si>
  <si>
    <t>Serivicio de Dotacion Elementos de Proteccion</t>
  </si>
  <si>
    <t>Servicios Tecnologicos</t>
  </si>
  <si>
    <t>Adquisicion de Bienes y Servicios</t>
  </si>
  <si>
    <t>1501037</t>
  </si>
  <si>
    <t>Servicios Ciberseguridad</t>
  </si>
  <si>
    <t>FORMACIÓN AVANZADA</t>
  </si>
  <si>
    <t>Adquisición de Bienes y Servicios</t>
  </si>
  <si>
    <t>Servicio de  Dotacion de Armamento</t>
  </si>
  <si>
    <t>ADQUISICIÓN DE BIENES Y SERVICIOS</t>
  </si>
  <si>
    <t>1501036</t>
  </si>
  <si>
    <t xml:space="preserve">Desarrollar obra de construcción </t>
  </si>
  <si>
    <t>5.1</t>
  </si>
  <si>
    <t>5.2</t>
  </si>
  <si>
    <t>10.1</t>
  </si>
  <si>
    <t>SERVICIOS DE RECREACIÓN Y TURISMO</t>
  </si>
  <si>
    <t>INFRAESTRUCTURA DE SOPORTE ADECUADA Y DOTADA</t>
  </si>
  <si>
    <t>1501031</t>
  </si>
  <si>
    <t>1505009</t>
  </si>
  <si>
    <t>INFRAESTRUCTURA DE SOPORTE CONSTRUIDA Y DOTADA</t>
  </si>
  <si>
    <t>SERVICIO DE DOTACIÓN PARA LA MOVILIDAD OPERACIONAL Y EL APOYO LOGÍSTICO</t>
  </si>
  <si>
    <t>1501033</t>
  </si>
  <si>
    <t>TOTAL GENERAL RECURSO 11</t>
  </si>
  <si>
    <t>2.2</t>
  </si>
  <si>
    <t>CANT,</t>
  </si>
  <si>
    <t>ORD,</t>
  </si>
  <si>
    <t>TOTAL RECURSO 11</t>
  </si>
  <si>
    <t xml:space="preserve">Vigencia Futura, construcción, dotación e interventoría Comando de Policía Metropolitana de Popayán y Departamento de Policía Cauca </t>
  </si>
  <si>
    <t>1.3</t>
  </si>
  <si>
    <t>3.2</t>
  </si>
  <si>
    <t xml:space="preserve">Cartucho gas 37 mm ( 3 Pastillas) </t>
  </si>
  <si>
    <t xml:space="preserve">Cartuchos gas 40mm </t>
  </si>
  <si>
    <t xml:space="preserve">Granada de aturdimiento </t>
  </si>
  <si>
    <t>Granada multimpacto OC</t>
  </si>
  <si>
    <t>Cartucho impulsor 37/38 mm</t>
  </si>
  <si>
    <t>Granada de humo de varios colores</t>
  </si>
  <si>
    <t>1.4</t>
  </si>
  <si>
    <t>1.5</t>
  </si>
  <si>
    <t>1.6</t>
  </si>
  <si>
    <t>1.7</t>
  </si>
  <si>
    <t>1.8</t>
  </si>
  <si>
    <t>Armamento</t>
  </si>
  <si>
    <t>Municiones no letales</t>
  </si>
  <si>
    <t>Casco antimotín</t>
  </si>
  <si>
    <t>Escudo antimotín</t>
  </si>
  <si>
    <t>3.3</t>
  </si>
  <si>
    <t>Radios portátiles</t>
  </si>
  <si>
    <t>DESARROLLO TECNOLÓGICO POLICIA NACIONAL</t>
  </si>
  <si>
    <t>2.3</t>
  </si>
  <si>
    <t>COMANDOS DE POLICIA</t>
  </si>
  <si>
    <t>COMANDOS DE POLICIA CONSTRUIDOS Y DOTADOS</t>
  </si>
  <si>
    <t>ESTACIONES DE POLICIA</t>
  </si>
  <si>
    <t>ESTACIONES DE POLICIA CONSTRUIDAS Y DOTADAS</t>
  </si>
  <si>
    <t>Interventoría para la Construcción de la Dirección de Investigación Criminal e Interpol - DIJIN</t>
  </si>
  <si>
    <t>Consultoría para la Construcción de la Dirección de Investigación Criminal e Interpol - DIJIN</t>
  </si>
  <si>
    <t>Consultoría, interventoría para la construcción de la Dirección de Investigación Criminal e Interpol - DIJIN</t>
  </si>
  <si>
    <t>UNIDADES ESPECIALIZADAS DESCENTRALIZADAS</t>
  </si>
  <si>
    <t>UNIDADES ESPECIALIZADAS DESCENTRALIZADAS DE LA POLICÍA NACIONAL ADECUADAS Y DOTADAS</t>
  </si>
  <si>
    <t>FORMULAR Y EVALUAR PROYECTOS DE INVERSIÓN</t>
  </si>
  <si>
    <t>PLAN ANUAL DE ADQUISICIONES</t>
  </si>
  <si>
    <t>SERVICIO DE APOYO LOGÍSTICO PARA EL APROVISIONAMIENTO DE PERSONAL Y CARGA</t>
  </si>
  <si>
    <t>ESCUELA DE SEGURIDAD VIAL</t>
  </si>
  <si>
    <t>Mantenimiento de Aeronaves Área de Aviación Policial</t>
  </si>
  <si>
    <t>VIVIENDA FISCAL</t>
  </si>
  <si>
    <t>TOTAL  GENERAL</t>
  </si>
  <si>
    <t>CENTRO VACACIONAL NEMOCON</t>
  </si>
  <si>
    <t>Granada de gas CS</t>
  </si>
  <si>
    <t>Dispositivo de control eléctrico</t>
  </si>
  <si>
    <t>APROBÓ:   BG. LUIS ERNESTO GARCÍA HERNÁNDEZ</t>
  </si>
  <si>
    <t>APROBÓ: BG. LUIS ERNESTO GARCÍA HERNÁNDEZ</t>
  </si>
  <si>
    <t>SERVICIO DE EDUCACIÓN INFORMAL PARA LA GESTIÓN ADMINISTRATIVA</t>
  </si>
  <si>
    <t>8.1</t>
  </si>
  <si>
    <t>8.2</t>
  </si>
  <si>
    <t>9.1</t>
  </si>
  <si>
    <t>3.4</t>
  </si>
  <si>
    <t>3.5</t>
  </si>
  <si>
    <t>Vigencia Futura, construcción, dotación e Interventoría Comando MESAN - DEMAG FASE II,III,IV y V</t>
  </si>
  <si>
    <t>Chaleco antibalas nivel IIIA femenino</t>
  </si>
  <si>
    <t>3.6</t>
  </si>
  <si>
    <t>ELABORÓ:  TE. ANGIE CAROLINA RAMIREZ RUBIANO</t>
  </si>
  <si>
    <t>ELABORÓ: TE. ANGIE CAROLINA RAMIREZ RUBIANO</t>
  </si>
  <si>
    <t>APROBÓ:  BG. LUIS ERNESTO GARCÍA HERNÁNDEZ</t>
  </si>
  <si>
    <t>r</t>
  </si>
  <si>
    <t>ELABORÓ TE. ANGIE CAROLINA RAMIREZ RUBIANO</t>
  </si>
  <si>
    <t xml:space="preserve">
MY. LINO SEBASTIAN ACOSTA MORENO
CR. JUAN JULIO VILLAMIL MONSALVE</t>
  </si>
  <si>
    <t>MY. LINO SEBASTIÁN CAMILO ACOSTA MORENO
CR. JUAN JULIO VILLAMIL MONSALVE</t>
  </si>
  <si>
    <t>MY. LINO SEBASTIÁN CAMILO ACOSTA MORENO
CR. JUAN JULIO VILLAMIL MONSALVE</t>
  </si>
  <si>
    <t>MY. LINO SEBASTIAN ACOSTA MORENO
CR. JUAN JULIO VILLAMIL MONSALVE</t>
  </si>
  <si>
    <t>AÑO : 2022</t>
  </si>
  <si>
    <t xml:space="preserve">Dotación de Unidades Policiales - Comandos de Policía </t>
  </si>
  <si>
    <t xml:space="preserve">Adquisición Control VPN Policía Nacional </t>
  </si>
  <si>
    <t>Solución Software antivirus, data Lost prevention, control de aplicaciones cifrado y antispam</t>
  </si>
  <si>
    <t xml:space="preserve">Renovación licenciamiento Dark Trace </t>
  </si>
  <si>
    <t>Adquisición Software de análisis de vulnerabilidades dinámico y estático</t>
  </si>
  <si>
    <t xml:space="preserve">Renovación licenciamiento FireEye </t>
  </si>
  <si>
    <t>Renovación licenciamiento Impera</t>
  </si>
  <si>
    <t>MY. LINO SEBASTIAN ACOSTA MORENO
CR. JUAN JULIO VILLAMIL MONSALVE</t>
  </si>
  <si>
    <t>SERVICIO DE PATRULLAJE AÉREO PARA LA SEGURIDAD CIUDADANA</t>
  </si>
  <si>
    <t>Adquisición Aeronave - Embraer legacy</t>
  </si>
  <si>
    <t>1501023</t>
  </si>
  <si>
    <t>R11</t>
  </si>
  <si>
    <t>R13</t>
  </si>
  <si>
    <t>SUBTOTAL RECURSO 13</t>
  </si>
  <si>
    <t>COLEGIO NUESTRA SEÑORA DE FÁTIMA</t>
  </si>
  <si>
    <t>ELABORÓ: TE. ANGIE CAROLINA RAMÍREZ RUBIANO</t>
  </si>
  <si>
    <t>Guardia de acceso CENOP</t>
  </si>
  <si>
    <t>Obra</t>
  </si>
  <si>
    <t>Interventoría</t>
  </si>
  <si>
    <t>Centro de Estándares de la Policía Nacional</t>
  </si>
  <si>
    <t xml:space="preserve">Obra </t>
  </si>
  <si>
    <t>COMPROMISOS INVERSION 2022</t>
  </si>
  <si>
    <t>2.4</t>
  </si>
  <si>
    <t>MY. LINO SEBASTIAN CAMILO ACOSTA MORENO
CR. JUAN JULIO VILLAMIL MONSALVE</t>
  </si>
  <si>
    <t>Vigencia futura Construcción, dotación Comando de Policía MESAN - DEMAG FASE II, III, IV Y V.</t>
  </si>
  <si>
    <t>Vigencia futura Interventoría a la Construcción y dotación del Comando MESAN - DEMAG FASE II, III, IV Y V.</t>
  </si>
  <si>
    <t>Adición No. 2 Construcción, dotación e Interventoría Comando MESAN - DEMAG, terminación FASE II, III y V</t>
  </si>
  <si>
    <t>Adición No. 2 Interventoría Comando MESAN - DEMAG, terminación FASE II, III y V</t>
  </si>
  <si>
    <t>Vigencia futura Construcción, dotación del Comando de Policía Metropolitana de Popayán y Departamento de Policía Cauca.</t>
  </si>
  <si>
    <t xml:space="preserve">Vigencia futura Interventoría a la Construcción y dotación del Comando de Policía Metropolitana de Popayán y Departamento de Policía Cauca </t>
  </si>
  <si>
    <t>Adición No. 2 Construcción, dotación del Comando de Policía Metropolitana de Popayán y Departamento de Policía Cauca ( FASE I , II, III  y IV)</t>
  </si>
  <si>
    <t>Adición No. 2 Interventoría del Comando de Policía Metropolitana de Popayán y Departamento de Policía Cauca ( FASE I , II, III  y IV)</t>
  </si>
  <si>
    <t>Vigencia futura Reforzamiento estructural e Interventoría y adecuación para el Comando de Policía Arauca</t>
  </si>
  <si>
    <t>Vigencia futura Interventoria para el reforzamiento estructural y adecuación  del Comando de Policía Arauca</t>
  </si>
  <si>
    <t>Adición No. 1  Reforzamiento estructural e Interventoría y adecuación para el Comando de Policía Arauca</t>
  </si>
  <si>
    <t>Adición No. 1  Interventoria para el reforzamiento estructural y adecuación  del Comando de Policía Arauca</t>
  </si>
  <si>
    <t>Vigencia futura Construcción, dotación e Interventoria para el Comando Metropolitana Valledupar</t>
  </si>
  <si>
    <t>Vigencia futura Construcción, dotación  para el Comando Metropolitana Valledupar</t>
  </si>
  <si>
    <t>Vigencia futura Interventoría a la Construcción y dotación del Comando Metropolitana Valledupar</t>
  </si>
  <si>
    <t>Vigencia Futura, Construcción, interventoria y dotación para el Comando Departamento de Policía Valle - BUGA Fase I</t>
  </si>
  <si>
    <t>Vigencia futura Construcción y dotación para el Comando Departamento de Policía Valle - BUGA Fase I</t>
  </si>
  <si>
    <t>Vigencia futura Interventoría para la construcción y dotación del Comando Departamento de Policía Valle - BUGA Fase I</t>
  </si>
  <si>
    <t>Adición No. 1 Consultoría e Interventoría para el Comando Policía Metropolitana de San Juan de Pasto </t>
  </si>
  <si>
    <t>Adición No. 1 Consultoría  para el  Comando Policía Metropolitana de San Juan de Pasto </t>
  </si>
  <si>
    <t>Adición No.1  Interventoría para  el Comando Policía Metropolitana de San Juan de Pasto </t>
  </si>
  <si>
    <t>Adición No. 1. Construcción e Interventoría Comando Especial del Pacífico Sur Tumaco – DENAR</t>
  </si>
  <si>
    <t>Adición No.1  Construcción e Interventoría Comando Especial del Pacífico Sur Tumaco – DENAR</t>
  </si>
  <si>
    <t>Adición No.1.  Interventoría Comando Especial del Pacífico Sur Tumaco – DENAR</t>
  </si>
  <si>
    <t>Construcción, dotación e Interventoría Comando de Policía Metropolitana de Neiva y Departamento de Policía Huila, FASE I- B y terminación Fase I</t>
  </si>
  <si>
    <t>Construcción y dotación para el Comando de Policía Metropolitana de Neiva y Departamento de Policía Huila, FASE I- B y terminación Fase I</t>
  </si>
  <si>
    <t>Interventoría a la construcción y dotación del Comando de Policía Metropolitana de Neiva y Departamento de Policía Huila, FASE I- B y terminación Fase I</t>
  </si>
  <si>
    <t>Intervención de las pinturas murales de Claustro Santo Domingo – Comando de Policía Metropolitana de Tunja</t>
  </si>
  <si>
    <t>Interventoría para la intervención de las pinturas murales de Claustro Santo Domingo – Comando de Policía Metropolitana de Tunja</t>
  </si>
  <si>
    <t>Mantenimiento Mayor Comando Departamento de Policía San Andrés</t>
  </si>
  <si>
    <t>Dotación unidades policiales (Comandos)</t>
  </si>
  <si>
    <t>6.2</t>
  </si>
  <si>
    <t>7.2</t>
  </si>
  <si>
    <t>9.2</t>
  </si>
  <si>
    <t>Actualización estudios y diseños e interventoría para el  Distrito Caucasia - DEANT Fase III</t>
  </si>
  <si>
    <t>Actualización estudios y diseños  para el  Distrito Caucasia - DEANT Fase III</t>
  </si>
  <si>
    <t>Actualización interventoría para el  Distrito Caucasia - DEANT Fase III</t>
  </si>
  <si>
    <t xml:space="preserve">Adición No. 1 Terminación y obras complementarias para la Estación Rural de Policía UBICAR, La Peña Cundinamarca.  </t>
  </si>
  <si>
    <t>Terminación y obras complementarias para la construcción e interventoria Estación de Policia la Hormiga Putumayo - Fase I</t>
  </si>
  <si>
    <t>interventoria para la terminación y obras complementarias de la  Estación de Policia la Hormiga Putumayo - Fase I</t>
  </si>
  <si>
    <t>Construcción para la terminación y obras complementarias de la Estación de Policia la Hormiga Putumayo - Fase I</t>
  </si>
  <si>
    <t xml:space="preserve">Avalúo y Compra de Terreno en el municipio de Guayabetal - DECUN </t>
  </si>
  <si>
    <t xml:space="preserve">Avalúo de terreno en el municipio de Guayabetal - DECUN </t>
  </si>
  <si>
    <t>Compra de terreno en el municipio de Guayabetal - DECUN</t>
  </si>
  <si>
    <t>Pago licencia de construcción para el reforzamiento estructural e
Interventoría y adecuación para la Estación de Policía Villa de Leyva</t>
  </si>
  <si>
    <t>Pago licencia de los Estudios, diseños, patología, vulnerabilidad sísmica para el Distrito y Estación de Policía Santa Rosa de Cabal - DERIS</t>
  </si>
  <si>
    <t>Dotación unidades policiales (Estaciones de Policía)</t>
  </si>
  <si>
    <t>COMANDOS DE POLICÍA ADECUADOS Y DOTADOS</t>
  </si>
  <si>
    <t>1501027</t>
  </si>
  <si>
    <t>ESTACIONES DE POLICÍA ADECUADAS Y DOTADAS</t>
  </si>
  <si>
    <t>1501028</t>
  </si>
  <si>
    <t>ESTACIONES DE POLICÍA</t>
  </si>
  <si>
    <t>Mantenimiento Mayor Estación de Policía Kennedy - MEBOG</t>
  </si>
  <si>
    <t>Mantenimiento Mayor Estación de Policía Mártires - MEBOG</t>
  </si>
  <si>
    <t>Mantenimiento Mayor Distrito Cartago - DEVAL</t>
  </si>
  <si>
    <t>Mantenimiento Mayor Estación de Policía Bello - MEVAL</t>
  </si>
  <si>
    <t>Adición No. 1 Construcción, Dotación e interventoría de la infraestructura DIRAN en Hacienda La Paraguay - Caucasia - DEANT.</t>
  </si>
  <si>
    <t>Adición No. 1 Construcción de la infraestructura DIRAN en Hacienda La Paraguay - Caucasia - DEANT.</t>
  </si>
  <si>
    <t>Adición No. 1 Interventoría de la infraestructura DIRAN en Hacienda La Paraguay - Caucasia - DEANT.</t>
  </si>
  <si>
    <t xml:space="preserve">Construcción del Centro de Capacidades Técnicas y Ciberinteligencia -C2TIC - DIPOL </t>
  </si>
  <si>
    <t xml:space="preserve">Interventoría para la construcción del Centro de Capacidades Técnicas y Ciberinteligencia -C2TIC - DIPOL </t>
  </si>
  <si>
    <t>Esferas con contenido (OC/PAVA/CS) calibre 0.68”</t>
  </si>
  <si>
    <t>Chaleco antibalas nivel IIIA externo</t>
  </si>
  <si>
    <t>Protector Corporal antimotín</t>
  </si>
  <si>
    <t>Traje Antiexplosivos</t>
  </si>
  <si>
    <t>Motocicleta para servicio de vigilancia - MNVCC- (uniformada)</t>
  </si>
  <si>
    <t>Camioneta pick up uniformada para el servicio de vigilancia en fortalecimiento del MNVCC.</t>
  </si>
  <si>
    <t>Camioneta tipo “VAN” para transporte de personas privadas de la libertad (uniformada)</t>
  </si>
  <si>
    <t>Camión de estacas mínimo 4.000 kg uniformado para grupos operativos DISEC</t>
  </si>
  <si>
    <t xml:space="preserve">Realizar  interventoría </t>
  </si>
  <si>
    <t xml:space="preserve">COLEGIOS POLICÍA NACIONAL </t>
  </si>
  <si>
    <t>Desarrollar obra de adecuación de colegios a nivel nacional</t>
  </si>
  <si>
    <t>Realizar  interventoría adecuación</t>
  </si>
  <si>
    <t xml:space="preserve">Desarrollar obra de adecuación de  alojamientos a nivel nacional Dirección de Bienestar Social </t>
  </si>
  <si>
    <r>
      <rPr>
        <b/>
        <sz val="14"/>
        <color theme="1"/>
        <rFont val="Century Gothic"/>
        <family val="2"/>
      </rPr>
      <t>CÓDIGO:</t>
    </r>
    <r>
      <rPr>
        <sz val="14"/>
        <color theme="1"/>
        <rFont val="Century Gothic"/>
        <family val="2"/>
      </rPr>
      <t xml:space="preserve"> 1DE-FR-0012</t>
    </r>
  </si>
  <si>
    <r>
      <rPr>
        <b/>
        <sz val="14"/>
        <color theme="1"/>
        <rFont val="Century Gothic"/>
        <family val="2"/>
      </rPr>
      <t>FECHA:</t>
    </r>
    <r>
      <rPr>
        <sz val="14"/>
        <color theme="1"/>
        <rFont val="Century Gothic"/>
        <family val="2"/>
      </rPr>
      <t xml:space="preserve"> 02-03-2020</t>
    </r>
  </si>
  <si>
    <r>
      <rPr>
        <b/>
        <sz val="14"/>
        <color theme="1"/>
        <rFont val="Century Gothic"/>
        <family val="2"/>
      </rPr>
      <t xml:space="preserve">VERSIÓN: </t>
    </r>
    <r>
      <rPr>
        <sz val="14"/>
        <color theme="1"/>
        <rFont val="Century Gothic"/>
        <family val="2"/>
      </rPr>
      <t xml:space="preserve"> 2</t>
    </r>
  </si>
  <si>
    <r>
      <rPr>
        <b/>
        <sz val="14"/>
        <rFont val="Century Gothic"/>
        <family val="2"/>
      </rPr>
      <t>CÓDIGO:</t>
    </r>
    <r>
      <rPr>
        <sz val="14"/>
        <rFont val="Century Gothic"/>
        <family val="2"/>
      </rPr>
      <t xml:space="preserve"> 1DE-FR-0012</t>
    </r>
  </si>
  <si>
    <r>
      <rPr>
        <b/>
        <sz val="14"/>
        <rFont val="Century Gothic"/>
        <family val="2"/>
      </rPr>
      <t>FECHA:</t>
    </r>
    <r>
      <rPr>
        <sz val="14"/>
        <rFont val="Century Gothic"/>
        <family val="2"/>
      </rPr>
      <t xml:space="preserve"> 02-03-2020</t>
    </r>
  </si>
  <si>
    <r>
      <rPr>
        <b/>
        <sz val="14"/>
        <rFont val="Century Gothic"/>
        <family val="2"/>
      </rPr>
      <t xml:space="preserve">VERSIÓN: </t>
    </r>
    <r>
      <rPr>
        <sz val="14"/>
        <rFont val="Century Gothic"/>
        <family val="2"/>
      </rPr>
      <t xml:space="preserve"> 2</t>
    </r>
  </si>
  <si>
    <t>Realizar estudios y diseños</t>
  </si>
  <si>
    <t>Realizar interventoría, estudios y diseños</t>
  </si>
  <si>
    <t>Licencias y permisos</t>
  </si>
  <si>
    <t xml:space="preserve">CENTROS VACACIONALES </t>
  </si>
  <si>
    <t>Desarrollar obra de adecuación centros vacacionales a nivel nacional</t>
  </si>
  <si>
    <t>Realizar interventoría adecuación centros vacacionales</t>
  </si>
  <si>
    <t>FORTALECIMIENTO  DE LA INFRAESTRUCTURA DE SOPORTE PARA EL BIENESTAR SOCIAL DE LOS FUNCIONARIOS DE LA POLICÍA NACIONAL</t>
  </si>
  <si>
    <t xml:space="preserve">Radios Base </t>
  </si>
  <si>
    <t xml:space="preserve">Back to Back </t>
  </si>
  <si>
    <t>Almacenamiento NAS y SAN</t>
  </si>
  <si>
    <t>Servidores</t>
  </si>
  <si>
    <t>Equipos activos de red</t>
  </si>
  <si>
    <r>
      <rPr>
        <b/>
        <sz val="16"/>
        <color theme="1"/>
        <rFont val="Century Gothic"/>
        <family val="2"/>
      </rPr>
      <t>CÓDIGO:</t>
    </r>
    <r>
      <rPr>
        <sz val="16"/>
        <color theme="1"/>
        <rFont val="Century Gothic"/>
        <family val="2"/>
      </rPr>
      <t xml:space="preserve"> 1DE-FR-0012</t>
    </r>
  </si>
  <si>
    <r>
      <rPr>
        <b/>
        <sz val="16"/>
        <color theme="1"/>
        <rFont val="Century Gothic"/>
        <family val="2"/>
      </rPr>
      <t>FECHA:</t>
    </r>
    <r>
      <rPr>
        <sz val="16"/>
        <color theme="1"/>
        <rFont val="Century Gothic"/>
        <family val="2"/>
      </rPr>
      <t xml:space="preserve"> 02-03-2020</t>
    </r>
  </si>
  <si>
    <r>
      <rPr>
        <b/>
        <sz val="16"/>
        <color theme="1"/>
        <rFont val="Century Gothic"/>
        <family val="2"/>
      </rPr>
      <t xml:space="preserve">VERSIÓN: </t>
    </r>
    <r>
      <rPr>
        <sz val="16"/>
        <color theme="1"/>
        <rFont val="Century Gothic"/>
        <family val="2"/>
      </rPr>
      <t xml:space="preserve"> 2</t>
    </r>
  </si>
  <si>
    <t>Construcción  Escuela de Seguridad Vial, a precios unitarios fijos sin formula de reajuste</t>
  </si>
  <si>
    <t>Interventoría técnica, administrativa, financiera, legal, contable y ambiental para la Construcción  Escuela de Seguridad Vial, a precios unitarios fijos sin formula de reajuste</t>
  </si>
  <si>
    <t>Dotación y mobiliario Escuela de Seguridad Vial, a precios unitarios fijos sin formula de reajuste</t>
  </si>
  <si>
    <t>ESCUELA DE CARABINEROS PROVINCIA DE VÉLEZ</t>
  </si>
  <si>
    <t>Construcción y dotación para la infraestuctura de servicios del comedor estudiantes Escuela de Carabineros Provincia de Vélez “Mayor General Manuel José López Gómez”, a precios unitarios fijos sin formula de reajuste</t>
  </si>
  <si>
    <t>Interventoría técnica, administrativa, financiera, legal, contable y ambiental para la construcción y dotación para la infraestuctura de servicios del comedor estudiantes Escuela de Carabineros Provincia de Vélez “Mayor General Manuel José López Gómez”, a precios unitarios fijos sin formula de reajuste</t>
  </si>
  <si>
    <r>
      <rPr>
        <b/>
        <sz val="16"/>
        <rFont val="Century Gothic"/>
        <family val="2"/>
      </rPr>
      <t>CÓDIGO:</t>
    </r>
    <r>
      <rPr>
        <sz val="16"/>
        <rFont val="Century Gothic"/>
        <family val="2"/>
      </rPr>
      <t xml:space="preserve"> 1DE-FR-0012</t>
    </r>
  </si>
  <si>
    <r>
      <rPr>
        <b/>
        <sz val="16"/>
        <rFont val="Century Gothic"/>
        <family val="2"/>
      </rPr>
      <t>FECHA:</t>
    </r>
    <r>
      <rPr>
        <sz val="16"/>
        <rFont val="Century Gothic"/>
        <family val="2"/>
      </rPr>
      <t xml:space="preserve"> 02-03-2020</t>
    </r>
  </si>
  <si>
    <r>
      <rPr>
        <b/>
        <sz val="16"/>
        <rFont val="Century Gothic"/>
        <family val="2"/>
      </rPr>
      <t xml:space="preserve">VERSIÓN: </t>
    </r>
    <r>
      <rPr>
        <sz val="16"/>
        <rFont val="Century Gothic"/>
        <family val="2"/>
      </rPr>
      <t xml:space="preserve"> 2</t>
    </r>
  </si>
  <si>
    <t>Postgrados  y Doctorados (Continuidad)</t>
  </si>
  <si>
    <t xml:space="preserve"> PLAN ANUAL DE ADQUISICIONES</t>
  </si>
  <si>
    <t>Adquisición Aeronave - Cessna 208 Caravan</t>
  </si>
  <si>
    <t xml:space="preserve">Adquisición Aeronave - ATR-42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</si>
</sst>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4">
    <numFmt numFmtId="42" formatCode="_-&quot;$&quot;\ * #,##0_-;\-&quot;$&quot;\ * #,##0_-;_-&quot;$&quot;\ * &quot;-&quot;_-;_-@_-"/>
    <numFmt numFmtId="41" formatCode="_-* #,##0_-;\-* #,##0_-;_-* &quot;-&quot;_-;_-@_-"/>
    <numFmt numFmtId="43" formatCode="_-* #,##0.00_-;\-* #,##0.00_-;_-* &quot;-&quot;??_-;_-@_-"/>
    <numFmt numFmtId="164" formatCode="_-&quot;$&quot;* #,##0_-;\-&quot;$&quot;* #,##0_-;_-&quot;$&quot;* &quot;-&quot;_-;_-@_-"/>
    <numFmt numFmtId="165" formatCode="_-&quot;$&quot;* #,##0.00_-;\-&quot;$&quot;* #,##0.00_-;_-&quot;$&quot;* &quot;-&quot;??_-;_-@_-"/>
    <numFmt numFmtId="166" formatCode="&quot;$&quot;\ #,##0_);\(&quot;$&quot;\ #,##0\)"/>
    <numFmt numFmtId="167" formatCode="_(&quot;$&quot;\ * #,##0.00_);_(&quot;$&quot;\ * \(#,##0.00\);_(&quot;$&quot;\ * &quot;-&quot;??_);_(@_)"/>
    <numFmt numFmtId="168" formatCode="_(* #,##0.00_);_(* \(#,##0.00\);_(* &quot;-&quot;??_);_(@_)"/>
    <numFmt numFmtId="169" formatCode="_-* #,##0.00\ &quot;€&quot;_-;\-* #,##0.00\ &quot;€&quot;_-;_-* &quot;-&quot;??\ &quot;€&quot;_-;_-@_-"/>
    <numFmt numFmtId="170" formatCode="_-* #,##0.00\ _€_-;\-* #,##0.00\ _€_-;_-* &quot;-&quot;??\ _€_-;_-@_-"/>
    <numFmt numFmtId="171" formatCode="_(&quot;$&quot;* #,##0.00_);_(&quot;$&quot;* \(#,##0.00\);_(&quot;$&quot;* &quot;-&quot;??_);_(@_)"/>
    <numFmt numFmtId="172" formatCode="_([$€-2]* #,##0.00_);_([$€-2]* \(#,##0.00\);_([$€-2]* &quot;-&quot;??_)"/>
    <numFmt numFmtId="173" formatCode="_ [$€-2]\ * #,##0.00_ ;_ [$€-2]\ * \-#,##0.00_ ;_ [$€-2]\ * &quot;-&quot;??_ "/>
    <numFmt numFmtId="174" formatCode="_ * #,##0.00_ ;_ * \-#,##0.00_ ;_ * &quot;-&quot;??_ ;_ @_ "/>
    <numFmt numFmtId="175" formatCode="#,##0.000000"/>
    <numFmt numFmtId="176" formatCode="_(* #,##0_);_(* \(#,##0\);_(* &quot;-&quot;??_);_(@_)"/>
    <numFmt numFmtId="177" formatCode="#,##0.000"/>
    <numFmt numFmtId="178" formatCode="dd/mm/yyyy;@"/>
    <numFmt numFmtId="179" formatCode="#,##0.000000000"/>
    <numFmt numFmtId="180" formatCode="_-* #,##0.00_-;\-* #,##0.00_-;_-* &quot;-&quot;_-;_-@_-"/>
    <numFmt numFmtId="181" formatCode="_-* #,##0_-;\-* #,##0_-;_-* &quot;-&quot;??_-;_-@_-"/>
    <numFmt numFmtId="182" formatCode="#,##0.0"/>
    <numFmt numFmtId="183" formatCode="[$-F800]dddd\,\ mmmm\ dd\,\ yyyy"/>
    <numFmt numFmtId="184" formatCode="[$-1240A]&quot;$&quot;\ #,##0.00;\-&quot;$&quot;\ #,##0.00"/>
  </numFmts>
  <fonts count="5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8"/>
      <name val="MS Sans Serif"/>
      <family val="2"/>
    </font>
    <font>
      <u/>
      <sz val="10"/>
      <color indexed="12"/>
      <name val="Arial"/>
      <family val="2"/>
    </font>
    <font>
      <u/>
      <sz val="10"/>
      <color indexed="12"/>
      <name val="MS Sans Serif"/>
      <family val="2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</font>
    <font>
      <b/>
      <sz val="11"/>
      <name val="Arial"/>
      <family val="2"/>
    </font>
    <font>
      <b/>
      <sz val="14"/>
      <name val="Tahoma"/>
      <family val="2"/>
    </font>
    <font>
      <b/>
      <sz val="11"/>
      <name val="Tahoma"/>
      <family val="2"/>
    </font>
    <font>
      <sz val="10"/>
      <color indexed="8"/>
      <name val="Arial"/>
      <family val="2"/>
    </font>
    <font>
      <sz val="10"/>
      <color rgb="FFFF0000"/>
      <name val="Arial"/>
      <family val="2"/>
    </font>
    <font>
      <b/>
      <sz val="9"/>
      <color indexed="81"/>
      <name val="Tahoma"/>
      <family val="2"/>
    </font>
    <font>
      <sz val="10"/>
      <name val="MS Sans Serif"/>
      <family val="2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FF"/>
      <name val="Arial"/>
      <family val="2"/>
    </font>
    <font>
      <sz val="11"/>
      <color rgb="FFFF0000"/>
      <name val="Calibri"/>
      <family val="2"/>
      <scheme val="minor"/>
    </font>
    <font>
      <sz val="9"/>
      <color rgb="FFFF0000"/>
      <name val="Calibri"/>
      <family val="2"/>
      <scheme val="minor"/>
    </font>
    <font>
      <sz val="12"/>
      <name val="Arial"/>
      <family val="2"/>
    </font>
    <font>
      <sz val="11"/>
      <color theme="1"/>
      <name val="Calibri"/>
      <family val="2"/>
      <charset val="1"/>
      <scheme val="minor"/>
    </font>
    <font>
      <u/>
      <sz val="11"/>
      <color theme="10"/>
      <name val="Calibri"/>
      <family val="2"/>
    </font>
    <font>
      <sz val="11"/>
      <name val="Arial"/>
      <family val="2"/>
    </font>
    <font>
      <sz val="14"/>
      <name val="Arial"/>
      <family val="2"/>
    </font>
    <font>
      <sz val="14"/>
      <color rgb="FF0000FF"/>
      <name val="Arial"/>
      <family val="2"/>
    </font>
    <font>
      <sz val="16"/>
      <name val="Arial"/>
      <family val="2"/>
    </font>
    <font>
      <b/>
      <sz val="12"/>
      <name val="Arial"/>
      <family val="2"/>
    </font>
    <font>
      <b/>
      <sz val="14"/>
      <color theme="1"/>
      <name val="Century Gothic"/>
      <family val="2"/>
    </font>
    <font>
      <sz val="14"/>
      <color theme="1"/>
      <name val="Century Gothic"/>
      <family val="2"/>
    </font>
    <font>
      <b/>
      <sz val="14"/>
      <name val="Century Gothic"/>
      <family val="2"/>
    </font>
    <font>
      <sz val="14"/>
      <name val="Century Gothic"/>
      <family val="2"/>
    </font>
    <font>
      <b/>
      <sz val="11"/>
      <color theme="1"/>
      <name val="Century Gothic"/>
      <family val="2"/>
    </font>
    <font>
      <sz val="11"/>
      <color theme="1"/>
      <name val="Century Gothic"/>
      <family val="2"/>
    </font>
    <font>
      <b/>
      <sz val="20"/>
      <color theme="1"/>
      <name val="Century Gothic"/>
      <family val="2"/>
    </font>
    <font>
      <b/>
      <sz val="14"/>
      <color theme="0"/>
      <name val="Century Gothic"/>
      <family val="2"/>
    </font>
    <font>
      <sz val="14"/>
      <color theme="0"/>
      <name val="Century Gothic"/>
      <family val="2"/>
    </font>
    <font>
      <sz val="16"/>
      <color theme="1"/>
      <name val="Century Gothic"/>
      <family val="2"/>
    </font>
    <font>
      <sz val="10"/>
      <color theme="1"/>
      <name val="Century Gothic"/>
      <family val="2"/>
    </font>
    <font>
      <sz val="9"/>
      <color theme="1"/>
      <name val="Century Gothic"/>
      <family val="2"/>
    </font>
    <font>
      <b/>
      <sz val="12"/>
      <color theme="1"/>
      <name val="Century Gothic"/>
      <family val="2"/>
    </font>
    <font>
      <b/>
      <sz val="10"/>
      <color theme="1"/>
      <name val="Century Gothic"/>
      <family val="2"/>
    </font>
    <font>
      <sz val="8"/>
      <color theme="1"/>
      <name val="Century Gothic"/>
      <family val="2"/>
    </font>
    <font>
      <sz val="12"/>
      <color theme="1"/>
      <name val="Century Gothic"/>
      <family val="2"/>
    </font>
    <font>
      <sz val="24"/>
      <color theme="1"/>
      <name val="Century Gothic"/>
      <family val="2"/>
    </font>
    <font>
      <sz val="18"/>
      <color theme="1"/>
      <name val="Century Gothic"/>
      <family val="2"/>
    </font>
    <font>
      <b/>
      <sz val="16"/>
      <color theme="1"/>
      <name val="Century Gothic"/>
      <family val="2"/>
    </font>
    <font>
      <b/>
      <sz val="16"/>
      <color theme="0"/>
      <name val="Century Gothic"/>
      <family val="2"/>
    </font>
    <font>
      <b/>
      <sz val="16"/>
      <name val="Century Gothic"/>
      <family val="2"/>
    </font>
    <font>
      <b/>
      <sz val="16"/>
      <color rgb="FFFF0000"/>
      <name val="Century Gothic"/>
      <family val="2"/>
    </font>
    <font>
      <sz val="16"/>
      <name val="Century Gothic"/>
      <family val="2"/>
    </font>
    <font>
      <b/>
      <sz val="16"/>
      <color theme="9" tint="0.79998168889431442"/>
      <name val="Century Gothic"/>
      <family val="2"/>
    </font>
    <font>
      <sz val="16"/>
      <color rgb="FFFF0000"/>
      <name val="Century Gothic"/>
      <family val="2"/>
    </font>
    <font>
      <sz val="16"/>
      <color rgb="FF000000"/>
      <name val="Century Gothic"/>
      <family val="2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1"/>
        <bgColor indexed="64"/>
      </patternFill>
    </fill>
  </fills>
  <borders count="7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539">
    <xf numFmtId="0" fontId="0" fillId="0" borderId="0"/>
    <xf numFmtId="0" fontId="1" fillId="0" borderId="0"/>
    <xf numFmtId="168" fontId="1" fillId="0" borderId="0" applyFont="0" applyFill="0" applyBorder="0" applyAlignment="0" applyProtection="0"/>
    <xf numFmtId="168" fontId="3" fillId="0" borderId="0" applyFont="0" applyFill="0" applyBorder="0" applyAlignment="0" applyProtection="0"/>
    <xf numFmtId="0" fontId="3" fillId="0" borderId="0"/>
    <xf numFmtId="171" fontId="3" fillId="0" borderId="0" applyFont="0" applyFill="0" applyBorder="0" applyAlignment="0" applyProtection="0"/>
    <xf numFmtId="0" fontId="5" fillId="0" borderId="0"/>
    <xf numFmtId="39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/>
    <xf numFmtId="168" fontId="8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0" fontId="1" fillId="0" borderId="0" applyFont="0" applyFill="0" applyBorder="0" applyAlignment="0" applyProtection="0"/>
    <xf numFmtId="168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66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3" fillId="0" borderId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8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0" fontId="8" fillId="0" borderId="0"/>
    <xf numFmtId="0" fontId="3" fillId="0" borderId="0"/>
    <xf numFmtId="0" fontId="16" fillId="0" borderId="0"/>
    <xf numFmtId="0" fontId="13" fillId="0" borderId="0">
      <alignment vertical="top"/>
    </xf>
    <xf numFmtId="165" fontId="1" fillId="0" borderId="0" applyFont="0" applyFill="0" applyBorder="0" applyAlignment="0" applyProtection="0"/>
    <xf numFmtId="0" fontId="3" fillId="0" borderId="0"/>
    <xf numFmtId="167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24" fillId="0" borderId="0"/>
    <xf numFmtId="0" fontId="1" fillId="0" borderId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174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9" fillId="0" borderId="0"/>
    <xf numFmtId="43" fontId="24" fillId="0" borderId="0" applyFont="0" applyFill="0" applyBorder="0" applyAlignment="0" applyProtection="0"/>
    <xf numFmtId="0" fontId="3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41" fontId="24" fillId="0" borderId="0" applyFont="0" applyFill="0" applyBorder="0" applyAlignment="0" applyProtection="0"/>
    <xf numFmtId="42" fontId="24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5" fillId="0" borderId="0" applyNumberFormat="0" applyFill="0" applyBorder="0" applyAlignment="0" applyProtection="0">
      <alignment vertical="top"/>
      <protection locked="0"/>
    </xf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1" fillId="0" borderId="0" applyFont="0" applyFill="0" applyBorder="0" applyAlignment="0" applyProtection="0"/>
    <xf numFmtId="9" fontId="8" fillId="0" borderId="0" applyFont="0" applyFill="0" applyBorder="0" applyAlignment="0" applyProtection="0"/>
    <xf numFmtId="41" fontId="8" fillId="0" borderId="0" applyFont="0" applyFill="0" applyBorder="0" applyAlignment="0" applyProtection="0"/>
  </cellStyleXfs>
  <cellXfs count="1597">
    <xf numFmtId="0" fontId="0" fillId="0" borderId="0" xfId="0"/>
    <xf numFmtId="4" fontId="3" fillId="2" borderId="10" xfId="0" applyNumberFormat="1" applyFont="1" applyFill="1" applyBorder="1" applyAlignment="1">
      <alignment vertical="center" wrapText="1"/>
    </xf>
    <xf numFmtId="0" fontId="3" fillId="2" borderId="10" xfId="0" applyFont="1" applyFill="1" applyBorder="1" applyAlignment="1">
      <alignment horizontal="right" vertical="center" wrapText="1"/>
    </xf>
    <xf numFmtId="0" fontId="3" fillId="2" borderId="10" xfId="0" applyFont="1" applyFill="1" applyBorder="1" applyAlignment="1">
      <alignment vertical="center" wrapText="1"/>
    </xf>
    <xf numFmtId="0" fontId="2" fillId="2" borderId="11" xfId="0" applyFont="1" applyFill="1" applyBorder="1" applyAlignment="1">
      <alignment vertical="center" wrapText="1"/>
    </xf>
    <xf numFmtId="4" fontId="3" fillId="2" borderId="0" xfId="0" applyNumberFormat="1" applyFont="1" applyFill="1" applyBorder="1" applyAlignment="1">
      <alignment vertical="center" wrapText="1"/>
    </xf>
    <xf numFmtId="0" fontId="3" fillId="2" borderId="0" xfId="0" applyFont="1" applyFill="1" applyBorder="1" applyAlignment="1">
      <alignment horizontal="right" vertical="center" wrapText="1"/>
    </xf>
    <xf numFmtId="0" fontId="3" fillId="2" borderId="0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vertical="center" wrapText="1"/>
    </xf>
    <xf numFmtId="4" fontId="3" fillId="2" borderId="0" xfId="0" applyNumberFormat="1" applyFont="1" applyFill="1" applyBorder="1" applyAlignment="1">
      <alignment wrapText="1"/>
    </xf>
    <xf numFmtId="0" fontId="3" fillId="2" borderId="0" xfId="0" applyFont="1" applyFill="1" applyBorder="1" applyAlignment="1">
      <alignment horizontal="right" wrapText="1"/>
    </xf>
    <xf numFmtId="4" fontId="2" fillId="2" borderId="1" xfId="0" applyNumberFormat="1" applyFont="1" applyFill="1" applyBorder="1" applyAlignment="1">
      <alignment vertical="top" wrapText="1"/>
    </xf>
    <xf numFmtId="4" fontId="3" fillId="2" borderId="5" xfId="0" applyNumberFormat="1" applyFont="1" applyFill="1" applyBorder="1" applyAlignment="1">
      <alignment vertical="center" wrapText="1"/>
    </xf>
    <xf numFmtId="0" fontId="3" fillId="2" borderId="10" xfId="0" applyFont="1" applyFill="1" applyBorder="1"/>
    <xf numFmtId="0" fontId="2" fillId="2" borderId="0" xfId="0" applyFont="1" applyFill="1" applyBorder="1" applyAlignment="1">
      <alignment horizontal="justify" vertical="top" wrapText="1"/>
    </xf>
    <xf numFmtId="0" fontId="2" fillId="2" borderId="8" xfId="0" applyFont="1" applyFill="1" applyBorder="1" applyAlignment="1">
      <alignment horizontal="justify" vertical="top" wrapText="1"/>
    </xf>
    <xf numFmtId="0" fontId="3" fillId="2" borderId="1" xfId="0" applyFont="1" applyFill="1" applyBorder="1" applyAlignment="1">
      <alignment horizontal="right"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4" xfId="0" applyFont="1" applyFill="1" applyBorder="1" applyAlignment="1">
      <alignment vertical="top" wrapText="1"/>
    </xf>
    <xf numFmtId="0" fontId="3" fillId="2" borderId="12" xfId="0" applyFont="1" applyFill="1" applyBorder="1" applyAlignment="1">
      <alignment vertical="top"/>
    </xf>
    <xf numFmtId="0" fontId="3" fillId="2" borderId="0" xfId="0" applyFont="1" applyFill="1" applyBorder="1" applyAlignment="1">
      <alignment vertical="top"/>
    </xf>
    <xf numFmtId="3" fontId="2" fillId="2" borderId="2" xfId="0" applyNumberFormat="1" applyFont="1" applyFill="1" applyBorder="1" applyAlignment="1">
      <alignment horizontal="right" vertical="center" wrapText="1"/>
    </xf>
    <xf numFmtId="3" fontId="3" fillId="2" borderId="5" xfId="0" applyNumberFormat="1" applyFont="1" applyFill="1" applyBorder="1" applyAlignment="1">
      <alignment vertical="center" wrapText="1"/>
    </xf>
    <xf numFmtId="0" fontId="2" fillId="2" borderId="0" xfId="0" applyFont="1" applyFill="1"/>
    <xf numFmtId="3" fontId="3" fillId="2" borderId="0" xfId="0" applyNumberFormat="1" applyFont="1" applyFill="1" applyBorder="1" applyAlignment="1">
      <alignment vertical="center" wrapText="1"/>
    </xf>
    <xf numFmtId="0" fontId="0" fillId="0" borderId="0" xfId="0" applyFill="1"/>
    <xf numFmtId="0" fontId="2" fillId="0" borderId="5" xfId="0" applyFont="1" applyFill="1" applyBorder="1" applyAlignment="1">
      <alignment horizontal="center" vertical="center" wrapText="1"/>
    </xf>
    <xf numFmtId="177" fontId="2" fillId="0" borderId="2" xfId="207" applyNumberFormat="1" applyFont="1" applyFill="1" applyBorder="1" applyAlignment="1" applyProtection="1">
      <alignment horizontal="left" vertical="center" wrapText="1"/>
    </xf>
    <xf numFmtId="3" fontId="3" fillId="0" borderId="7" xfId="0" applyNumberFormat="1" applyFont="1" applyFill="1" applyBorder="1" applyAlignment="1">
      <alignment horizontal="center" vertical="center" wrapText="1"/>
    </xf>
    <xf numFmtId="4" fontId="12" fillId="5" borderId="2" xfId="0" applyNumberFormat="1" applyFont="1" applyFill="1" applyBorder="1" applyAlignment="1">
      <alignment horizontal="left" vertical="center" wrapText="1"/>
    </xf>
    <xf numFmtId="178" fontId="12" fillId="5" borderId="2" xfId="0" applyNumberFormat="1" applyFont="1" applyFill="1" applyBorder="1" applyAlignment="1">
      <alignment horizontal="center" vertical="center" wrapText="1"/>
    </xf>
    <xf numFmtId="3" fontId="12" fillId="5" borderId="2" xfId="0" applyNumberFormat="1" applyFont="1" applyFill="1" applyBorder="1" applyAlignment="1">
      <alignment horizontal="right" vertical="center" wrapText="1"/>
    </xf>
    <xf numFmtId="4" fontId="12" fillId="5" borderId="2" xfId="0" applyNumberFormat="1" applyFont="1" applyFill="1" applyBorder="1" applyAlignment="1">
      <alignment horizontal="right" vertical="center" wrapText="1"/>
    </xf>
    <xf numFmtId="3" fontId="12" fillId="5" borderId="2" xfId="0" applyNumberFormat="1" applyFont="1" applyFill="1" applyBorder="1" applyAlignment="1">
      <alignment horizontal="center" vertical="center" wrapText="1"/>
    </xf>
    <xf numFmtId="3" fontId="12" fillId="5" borderId="2" xfId="0" applyNumberFormat="1" applyFont="1" applyFill="1" applyBorder="1" applyAlignment="1">
      <alignment horizontal="left" vertical="center" wrapText="1"/>
    </xf>
    <xf numFmtId="3" fontId="2" fillId="2" borderId="3" xfId="0" applyNumberFormat="1" applyFont="1" applyFill="1" applyBorder="1" applyAlignment="1">
      <alignment horizontal="right" vertical="center" wrapText="1"/>
    </xf>
    <xf numFmtId="4" fontId="2" fillId="2" borderId="3" xfId="0" applyNumberFormat="1" applyFont="1" applyFill="1" applyBorder="1" applyAlignment="1">
      <alignment horizontal="right" vertical="center" wrapText="1"/>
    </xf>
    <xf numFmtId="14" fontId="3" fillId="2" borderId="0" xfId="0" applyNumberFormat="1" applyFont="1" applyFill="1" applyBorder="1" applyAlignment="1">
      <alignment horizontal="left" vertical="center" wrapText="1"/>
    </xf>
    <xf numFmtId="0" fontId="3" fillId="2" borderId="0" xfId="0" applyFont="1" applyFill="1" applyAlignment="1"/>
    <xf numFmtId="4" fontId="3" fillId="2" borderId="0" xfId="0" applyNumberFormat="1" applyFont="1" applyFill="1"/>
    <xf numFmtId="0" fontId="3" fillId="2" borderId="0" xfId="0" applyFont="1" applyFill="1" applyAlignment="1">
      <alignment vertical="top"/>
    </xf>
    <xf numFmtId="3" fontId="3" fillId="2" borderId="2" xfId="0" applyNumberFormat="1" applyFont="1" applyFill="1" applyBorder="1" applyAlignment="1">
      <alignment vertical="center" wrapText="1"/>
    </xf>
    <xf numFmtId="168" fontId="3" fillId="2" borderId="0" xfId="333" applyFont="1" applyFill="1"/>
    <xf numFmtId="0" fontId="2" fillId="2" borderId="3" xfId="0" applyFont="1" applyFill="1" applyBorder="1" applyAlignment="1">
      <alignment horizontal="center" vertical="center"/>
    </xf>
    <xf numFmtId="168" fontId="2" fillId="2" borderId="0" xfId="333" applyFont="1" applyFill="1"/>
    <xf numFmtId="0" fontId="3" fillId="2" borderId="9" xfId="0" applyFont="1" applyFill="1" applyBorder="1"/>
    <xf numFmtId="0" fontId="4" fillId="2" borderId="0" xfId="0" applyFont="1" applyFill="1"/>
    <xf numFmtId="0" fontId="3" fillId="0" borderId="5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vertical="center"/>
    </xf>
    <xf numFmtId="0" fontId="3" fillId="2" borderId="0" xfId="0" applyFont="1" applyFill="1" applyBorder="1"/>
    <xf numFmtId="0" fontId="3" fillId="2" borderId="0" xfId="0" applyFont="1" applyFill="1"/>
    <xf numFmtId="0" fontId="2" fillId="2" borderId="10" xfId="0" applyFont="1" applyFill="1" applyBorder="1" applyAlignment="1">
      <alignment wrapText="1"/>
    </xf>
    <xf numFmtId="0" fontId="2" fillId="2" borderId="11" xfId="0" applyFont="1" applyFill="1" applyBorder="1" applyAlignment="1">
      <alignment wrapText="1"/>
    </xf>
    <xf numFmtId="0" fontId="2" fillId="2" borderId="12" xfId="0" applyFont="1" applyFill="1" applyBorder="1" applyAlignment="1">
      <alignment wrapText="1"/>
    </xf>
    <xf numFmtId="0" fontId="2" fillId="2" borderId="0" xfId="0" applyFont="1" applyFill="1" applyBorder="1" applyAlignment="1">
      <alignment wrapText="1"/>
    </xf>
    <xf numFmtId="0" fontId="2" fillId="2" borderId="8" xfId="0" applyFont="1" applyFill="1" applyBorder="1" applyAlignment="1">
      <alignment wrapText="1"/>
    </xf>
    <xf numFmtId="4" fontId="3" fillId="0" borderId="2" xfId="0" applyNumberFormat="1" applyFont="1" applyFill="1" applyBorder="1" applyAlignment="1">
      <alignment horizontal="right" vertical="center" wrapText="1"/>
    </xf>
    <xf numFmtId="0" fontId="3" fillId="2" borderId="5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center" vertical="center" wrapText="1"/>
    </xf>
    <xf numFmtId="4" fontId="2" fillId="2" borderId="2" xfId="0" applyNumberFormat="1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justify" vertical="center" wrapText="1"/>
    </xf>
    <xf numFmtId="0" fontId="14" fillId="2" borderId="0" xfId="0" applyFont="1" applyFill="1"/>
    <xf numFmtId="0" fontId="3" fillId="2" borderId="0" xfId="0" applyFont="1" applyFill="1" applyBorder="1" applyAlignment="1">
      <alignment horizontal="left" vertical="center" wrapText="1"/>
    </xf>
    <xf numFmtId="14" fontId="10" fillId="5" borderId="2" xfId="0" applyNumberFormat="1" applyFont="1" applyFill="1" applyBorder="1" applyAlignment="1">
      <alignment horizontal="center" vertical="center"/>
    </xf>
    <xf numFmtId="4" fontId="2" fillId="2" borderId="0" xfId="0" applyNumberFormat="1" applyFont="1" applyFill="1" applyBorder="1" applyAlignment="1">
      <alignment vertical="center" wrapText="1"/>
    </xf>
    <xf numFmtId="0" fontId="3" fillId="2" borderId="0" xfId="0" applyFont="1" applyFill="1" applyBorder="1" applyAlignment="1">
      <alignment horizontal="left"/>
    </xf>
    <xf numFmtId="0" fontId="3" fillId="2" borderId="0" xfId="0" applyFont="1" applyFill="1" applyBorder="1" applyAlignment="1">
      <alignment horizontal="center"/>
    </xf>
    <xf numFmtId="0" fontId="3" fillId="2" borderId="0" xfId="0" applyFont="1" applyFill="1" applyAlignment="1">
      <alignment horizontal="left"/>
    </xf>
    <xf numFmtId="0" fontId="3" fillId="2" borderId="0" xfId="0" applyFont="1" applyFill="1" applyAlignment="1">
      <alignment horizontal="center"/>
    </xf>
    <xf numFmtId="0" fontId="0" fillId="0" borderId="0" xfId="0" applyBorder="1"/>
    <xf numFmtId="0" fontId="17" fillId="0" borderId="0" xfId="0" applyFont="1" applyBorder="1" applyAlignment="1">
      <alignment horizontal="center" vertical="center" wrapText="1"/>
    </xf>
    <xf numFmtId="168" fontId="17" fillId="0" borderId="0" xfId="333" applyFont="1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168" fontId="0" fillId="0" borderId="0" xfId="333" applyFont="1" applyBorder="1" applyAlignment="1">
      <alignment vertical="center" wrapText="1"/>
    </xf>
    <xf numFmtId="0" fontId="19" fillId="6" borderId="18" xfId="0" applyFont="1" applyFill="1" applyBorder="1" applyAlignment="1">
      <alignment horizontal="center" vertical="center" wrapText="1"/>
    </xf>
    <xf numFmtId="168" fontId="19" fillId="7" borderId="18" xfId="333" applyFont="1" applyFill="1" applyBorder="1" applyAlignment="1">
      <alignment horizontal="center" vertical="center" wrapText="1"/>
    </xf>
    <xf numFmtId="168" fontId="19" fillId="6" borderId="18" xfId="333" applyFont="1" applyFill="1" applyBorder="1" applyAlignment="1">
      <alignment horizontal="center" vertical="center" wrapText="1"/>
    </xf>
    <xf numFmtId="0" fontId="0" fillId="8" borderId="20" xfId="0" applyFill="1" applyBorder="1" applyAlignment="1">
      <alignment horizontal="center" vertical="center" wrapText="1"/>
    </xf>
    <xf numFmtId="14" fontId="0" fillId="8" borderId="20" xfId="0" applyNumberFormat="1" applyFill="1" applyBorder="1" applyAlignment="1">
      <alignment horizontal="center" vertical="center"/>
    </xf>
    <xf numFmtId="168" fontId="0" fillId="8" borderId="20" xfId="333" applyFont="1" applyFill="1" applyBorder="1" applyAlignment="1">
      <alignment horizontal="right" vertical="center"/>
    </xf>
    <xf numFmtId="0" fontId="0" fillId="8" borderId="22" xfId="0" applyFill="1" applyBorder="1" applyAlignment="1">
      <alignment horizontal="center" vertical="center" wrapText="1"/>
    </xf>
    <xf numFmtId="14" fontId="0" fillId="8" borderId="22" xfId="0" applyNumberFormat="1" applyFill="1" applyBorder="1" applyAlignment="1">
      <alignment horizontal="center" vertical="center"/>
    </xf>
    <xf numFmtId="168" fontId="0" fillId="8" borderId="22" xfId="333" applyFont="1" applyFill="1" applyBorder="1" applyAlignment="1">
      <alignment horizontal="right" vertical="center"/>
    </xf>
    <xf numFmtId="168" fontId="18" fillId="8" borderId="23" xfId="333" applyFont="1" applyFill="1" applyBorder="1" applyAlignment="1">
      <alignment horizontal="right" vertical="center" wrapText="1"/>
    </xf>
    <xf numFmtId="0" fontId="0" fillId="0" borderId="20" xfId="0" applyFill="1" applyBorder="1" applyAlignment="1">
      <alignment horizontal="center" vertical="center" wrapText="1"/>
    </xf>
    <xf numFmtId="14" fontId="0" fillId="0" borderId="20" xfId="0" applyNumberFormat="1" applyFill="1" applyBorder="1" applyAlignment="1">
      <alignment horizontal="center" vertical="center"/>
    </xf>
    <xf numFmtId="168" fontId="0" fillId="7" borderId="20" xfId="333" applyFont="1" applyFill="1" applyBorder="1" applyAlignment="1">
      <alignment horizontal="right" vertical="center"/>
    </xf>
    <xf numFmtId="168" fontId="0" fillId="4" borderId="20" xfId="333" applyFont="1" applyFill="1" applyBorder="1" applyAlignment="1">
      <alignment horizontal="right" vertical="center"/>
    </xf>
    <xf numFmtId="168" fontId="0" fillId="0" borderId="20" xfId="333" applyFont="1" applyFill="1" applyBorder="1" applyAlignment="1">
      <alignment horizontal="right" vertical="center"/>
    </xf>
    <xf numFmtId="0" fontId="0" fillId="0" borderId="25" xfId="0" applyFill="1" applyBorder="1" applyAlignment="1">
      <alignment horizontal="center" vertical="center" wrapText="1"/>
    </xf>
    <xf numFmtId="14" fontId="0" fillId="0" borderId="25" xfId="0" applyNumberFormat="1" applyFill="1" applyBorder="1" applyAlignment="1">
      <alignment horizontal="center" vertical="center"/>
    </xf>
    <xf numFmtId="168" fontId="0" fillId="7" borderId="25" xfId="333" applyFont="1" applyFill="1" applyBorder="1" applyAlignment="1">
      <alignment horizontal="right" vertical="center"/>
    </xf>
    <xf numFmtId="168" fontId="0" fillId="0" borderId="25" xfId="333" applyFont="1" applyFill="1" applyBorder="1" applyAlignment="1">
      <alignment horizontal="right" vertical="center"/>
    </xf>
    <xf numFmtId="0" fontId="0" fillId="0" borderId="22" xfId="0" applyFill="1" applyBorder="1" applyAlignment="1">
      <alignment horizontal="center" vertical="center" wrapText="1"/>
    </xf>
    <xf numFmtId="0" fontId="0" fillId="0" borderId="22" xfId="0" applyFill="1" applyBorder="1" applyAlignment="1">
      <alignment horizontal="center" vertical="center"/>
    </xf>
    <xf numFmtId="168" fontId="0" fillId="7" borderId="22" xfId="333" applyFont="1" applyFill="1" applyBorder="1" applyAlignment="1">
      <alignment horizontal="right" vertical="center"/>
    </xf>
    <xf numFmtId="168" fontId="0" fillId="0" borderId="22" xfId="333" applyFont="1" applyFill="1" applyBorder="1" applyAlignment="1">
      <alignment horizontal="right" vertical="center"/>
    </xf>
    <xf numFmtId="0" fontId="18" fillId="0" borderId="0" xfId="0" applyFont="1" applyAlignment="1">
      <alignment vertical="center"/>
    </xf>
    <xf numFmtId="168" fontId="18" fillId="7" borderId="23" xfId="333" applyFont="1" applyFill="1" applyBorder="1" applyAlignment="1">
      <alignment horizontal="right" vertical="center" wrapText="1"/>
    </xf>
    <xf numFmtId="168" fontId="18" fillId="0" borderId="23" xfId="333" applyFont="1" applyFill="1" applyBorder="1" applyAlignment="1">
      <alignment horizontal="right" vertical="center" wrapText="1"/>
    </xf>
    <xf numFmtId="168" fontId="0" fillId="4" borderId="25" xfId="333" applyFont="1" applyFill="1" applyBorder="1" applyAlignment="1">
      <alignment horizontal="right" vertical="center"/>
    </xf>
    <xf numFmtId="14" fontId="0" fillId="0" borderId="22" xfId="0" applyNumberFormat="1" applyFill="1" applyBorder="1" applyAlignment="1">
      <alignment horizontal="center" vertical="center"/>
    </xf>
    <xf numFmtId="168" fontId="0" fillId="4" borderId="22" xfId="333" applyFont="1" applyFill="1" applyBorder="1" applyAlignment="1">
      <alignment horizontal="right" vertical="center"/>
    </xf>
    <xf numFmtId="0" fontId="0" fillId="0" borderId="0" xfId="0" applyAlignment="1">
      <alignment vertical="center"/>
    </xf>
    <xf numFmtId="0" fontId="18" fillId="0" borderId="0" xfId="0" applyFont="1"/>
    <xf numFmtId="0" fontId="0" fillId="0" borderId="19" xfId="0" applyFill="1" applyBorder="1" applyAlignment="1">
      <alignment horizontal="center" vertical="center" wrapText="1"/>
    </xf>
    <xf numFmtId="168" fontId="0" fillId="0" borderId="26" xfId="333" applyFont="1" applyFill="1" applyBorder="1" applyAlignment="1">
      <alignment horizontal="right" vertical="center"/>
    </xf>
    <xf numFmtId="168" fontId="19" fillId="7" borderId="23" xfId="333" applyFont="1" applyFill="1" applyBorder="1" applyAlignment="1">
      <alignment horizontal="right" vertical="center" wrapText="1"/>
    </xf>
    <xf numFmtId="0" fontId="19" fillId="0" borderId="0" xfId="0" applyFont="1"/>
    <xf numFmtId="168" fontId="0" fillId="0" borderId="27" xfId="333" applyFont="1" applyFill="1" applyBorder="1" applyAlignment="1">
      <alignment horizontal="right" vertical="center"/>
    </xf>
    <xf numFmtId="0" fontId="0" fillId="7" borderId="0" xfId="0" applyFill="1"/>
    <xf numFmtId="0" fontId="18" fillId="0" borderId="23" xfId="0" applyFont="1" applyFill="1" applyBorder="1" applyAlignment="1">
      <alignment horizontal="center" vertical="center"/>
    </xf>
    <xf numFmtId="168" fontId="18" fillId="7" borderId="23" xfId="333" applyFont="1" applyFill="1" applyBorder="1" applyAlignment="1">
      <alignment horizontal="right" vertical="center"/>
    </xf>
    <xf numFmtId="168" fontId="18" fillId="9" borderId="23" xfId="333" applyFont="1" applyFill="1" applyBorder="1" applyAlignment="1">
      <alignment horizontal="right" vertical="center"/>
    </xf>
    <xf numFmtId="0" fontId="0" fillId="0" borderId="0" xfId="0" applyAlignment="1">
      <alignment horizontal="justify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68" fontId="0" fillId="0" borderId="0" xfId="333" applyFont="1" applyAlignment="1">
      <alignment horizontal="center" vertical="center"/>
    </xf>
    <xf numFmtId="0" fontId="0" fillId="7" borderId="0" xfId="0" applyFill="1" applyAlignment="1">
      <alignment horizontal="center" vertical="center"/>
    </xf>
    <xf numFmtId="168" fontId="0" fillId="7" borderId="0" xfId="333" applyFont="1" applyFill="1" applyAlignment="1">
      <alignment horizontal="center" vertical="center"/>
    </xf>
    <xf numFmtId="168" fontId="18" fillId="7" borderId="0" xfId="333" applyFont="1" applyFill="1" applyAlignment="1">
      <alignment horizontal="center" vertical="center"/>
    </xf>
    <xf numFmtId="168" fontId="0" fillId="0" borderId="0" xfId="0" applyNumberFormat="1" applyAlignment="1">
      <alignment horizontal="center" vertical="center"/>
    </xf>
    <xf numFmtId="0" fontId="2" fillId="2" borderId="2" xfId="0" applyFont="1" applyFill="1" applyBorder="1" applyAlignment="1">
      <alignment horizontal="left"/>
    </xf>
    <xf numFmtId="0" fontId="2" fillId="2" borderId="2" xfId="0" applyFont="1" applyFill="1" applyBorder="1"/>
    <xf numFmtId="0" fontId="20" fillId="2" borderId="2" xfId="0" applyFont="1" applyFill="1" applyBorder="1" applyAlignment="1">
      <alignment vertical="center"/>
    </xf>
    <xf numFmtId="4" fontId="20" fillId="2" borderId="2" xfId="0" applyNumberFormat="1" applyFont="1" applyFill="1" applyBorder="1" applyAlignment="1">
      <alignment horizontal="right" vertical="center" wrapText="1"/>
    </xf>
    <xf numFmtId="4" fontId="3" fillId="2" borderId="2" xfId="0" applyNumberFormat="1" applyFont="1" applyFill="1" applyBorder="1" applyAlignment="1">
      <alignment horizontal="right" vertical="center" wrapText="1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 vertical="center" wrapText="1"/>
    </xf>
    <xf numFmtId="0" fontId="22" fillId="2" borderId="0" xfId="0" applyFont="1" applyFill="1"/>
    <xf numFmtId="0" fontId="22" fillId="2" borderId="0" xfId="0" applyFont="1" applyFill="1" applyBorder="1"/>
    <xf numFmtId="168" fontId="21" fillId="2" borderId="0" xfId="333" applyFont="1" applyFill="1" applyBorder="1"/>
    <xf numFmtId="0" fontId="21" fillId="2" borderId="0" xfId="0" applyFont="1" applyFill="1" applyBorder="1"/>
    <xf numFmtId="0" fontId="21" fillId="2" borderId="0" xfId="0" applyFont="1" applyFill="1"/>
    <xf numFmtId="0" fontId="23" fillId="2" borderId="0" xfId="0" applyFont="1" applyFill="1" applyAlignment="1">
      <alignment vertical="center"/>
    </xf>
    <xf numFmtId="0" fontId="23" fillId="2" borderId="0" xfId="0" applyFont="1" applyFill="1"/>
    <xf numFmtId="41" fontId="23" fillId="2" borderId="0" xfId="352" applyFont="1" applyFill="1" applyAlignment="1">
      <alignment vertical="center"/>
    </xf>
    <xf numFmtId="41" fontId="23" fillId="2" borderId="0" xfId="352" applyFont="1" applyFill="1"/>
    <xf numFmtId="0" fontId="26" fillId="2" borderId="0" xfId="0" applyFont="1" applyFill="1"/>
    <xf numFmtId="0" fontId="27" fillId="2" borderId="2" xfId="0" applyFont="1" applyFill="1" applyBorder="1" applyAlignment="1">
      <alignment horizontal="center" vertical="center" wrapText="1"/>
    </xf>
    <xf numFmtId="0" fontId="27" fillId="2" borderId="2" xfId="0" applyFont="1" applyFill="1" applyBorder="1" applyAlignment="1">
      <alignment horizontal="center" vertical="center"/>
    </xf>
    <xf numFmtId="14" fontId="27" fillId="2" borderId="2" xfId="0" applyNumberFormat="1" applyFont="1" applyFill="1" applyBorder="1" applyAlignment="1">
      <alignment vertical="center"/>
    </xf>
    <xf numFmtId="14" fontId="27" fillId="2" borderId="2" xfId="0" applyNumberFormat="1" applyFont="1" applyFill="1" applyBorder="1" applyAlignment="1">
      <alignment horizontal="center" vertical="center"/>
    </xf>
    <xf numFmtId="0" fontId="27" fillId="2" borderId="0" xfId="0" applyFont="1" applyFill="1"/>
    <xf numFmtId="14" fontId="27" fillId="2" borderId="2" xfId="333" applyNumberFormat="1" applyFont="1" applyFill="1" applyBorder="1" applyAlignment="1">
      <alignment horizontal="right" vertical="center" wrapText="1"/>
    </xf>
    <xf numFmtId="4" fontId="27" fillId="2" borderId="2" xfId="0" applyNumberFormat="1" applyFont="1" applyFill="1" applyBorder="1"/>
    <xf numFmtId="0" fontId="27" fillId="2" borderId="2" xfId="0" applyFont="1" applyFill="1" applyBorder="1" applyAlignment="1">
      <alignment horizontal="center"/>
    </xf>
    <xf numFmtId="0" fontId="27" fillId="2" borderId="2" xfId="0" applyFont="1" applyFill="1" applyBorder="1" applyAlignment="1">
      <alignment wrapText="1"/>
    </xf>
    <xf numFmtId="14" fontId="27" fillId="2" borderId="2" xfId="0" applyNumberFormat="1" applyFont="1" applyFill="1" applyBorder="1"/>
    <xf numFmtId="0" fontId="28" fillId="2" borderId="0" xfId="0" applyFont="1" applyFill="1"/>
    <xf numFmtId="168" fontId="28" fillId="2" borderId="0" xfId="333" applyFont="1" applyFill="1"/>
    <xf numFmtId="4" fontId="27" fillId="2" borderId="0" xfId="0" applyNumberFormat="1" applyFont="1" applyFill="1" applyAlignment="1">
      <alignment horizontal="left" vertical="center" wrapText="1"/>
    </xf>
    <xf numFmtId="49" fontId="27" fillId="2" borderId="2" xfId="0" applyNumberFormat="1" applyFont="1" applyFill="1" applyBorder="1" applyAlignment="1">
      <alignment wrapText="1"/>
    </xf>
    <xf numFmtId="14" fontId="27" fillId="2" borderId="2" xfId="0" applyNumberFormat="1" applyFont="1" applyFill="1" applyBorder="1" applyAlignment="1">
      <alignment horizontal="center" vertical="center" wrapText="1"/>
    </xf>
    <xf numFmtId="3" fontId="27" fillId="2" borderId="2" xfId="0" applyNumberFormat="1" applyFont="1" applyFill="1" applyBorder="1" applyAlignment="1">
      <alignment horizontal="center" vertical="center" wrapText="1"/>
    </xf>
    <xf numFmtId="37" fontId="27" fillId="2" borderId="2" xfId="0" applyNumberFormat="1" applyFont="1" applyFill="1" applyBorder="1" applyAlignment="1">
      <alignment horizontal="center" vertical="center" wrapText="1"/>
    </xf>
    <xf numFmtId="4" fontId="27" fillId="2" borderId="2" xfId="0" applyNumberFormat="1" applyFont="1" applyFill="1" applyBorder="1" applyAlignment="1">
      <alignment horizontal="center" vertical="center" wrapText="1"/>
    </xf>
    <xf numFmtId="0" fontId="29" fillId="2" borderId="0" xfId="0" applyFont="1" applyFill="1"/>
    <xf numFmtId="4" fontId="29" fillId="2" borderId="2" xfId="0" applyNumberFormat="1" applyFont="1" applyFill="1" applyBorder="1" applyAlignment="1">
      <alignment horizontal="right" vertical="center" wrapText="1"/>
    </xf>
    <xf numFmtId="43" fontId="3" fillId="2" borderId="0" xfId="0" applyNumberFormat="1" applyFont="1" applyFill="1"/>
    <xf numFmtId="0" fontId="27" fillId="2" borderId="0" xfId="0" applyFont="1" applyFill="1" applyAlignment="1">
      <alignment horizontal="left" vertical="center" wrapText="1"/>
    </xf>
    <xf numFmtId="4" fontId="32" fillId="2" borderId="2" xfId="0" applyNumberFormat="1" applyFont="1" applyFill="1" applyBorder="1" applyAlignment="1">
      <alignment horizontal="right" vertical="center" wrapText="1"/>
    </xf>
    <xf numFmtId="4" fontId="34" fillId="2" borderId="2" xfId="0" applyNumberFormat="1" applyFont="1" applyFill="1" applyBorder="1" applyAlignment="1">
      <alignment horizontal="right" vertical="center" wrapText="1"/>
    </xf>
    <xf numFmtId="0" fontId="30" fillId="2" borderId="5" xfId="0" applyFont="1" applyFill="1" applyBorder="1" applyAlignment="1">
      <alignment vertical="center"/>
    </xf>
    <xf numFmtId="168" fontId="23" fillId="2" borderId="2" xfId="333" applyFont="1" applyFill="1" applyBorder="1" applyAlignment="1">
      <alignment horizontal="right" vertical="center" wrapText="1"/>
    </xf>
    <xf numFmtId="168" fontId="30" fillId="2" borderId="2" xfId="333" applyFont="1" applyFill="1" applyBorder="1"/>
    <xf numFmtId="4" fontId="31" fillId="0" borderId="2" xfId="0" applyNumberFormat="1" applyFont="1" applyFill="1" applyBorder="1" applyAlignment="1">
      <alignment horizontal="right" vertical="center" wrapText="1"/>
    </xf>
    <xf numFmtId="4" fontId="32" fillId="0" borderId="2" xfId="0" applyNumberFormat="1" applyFont="1" applyFill="1" applyBorder="1" applyAlignment="1">
      <alignment horizontal="right" vertical="center" wrapText="1"/>
    </xf>
    <xf numFmtId="4" fontId="33" fillId="0" borderId="2" xfId="0" applyNumberFormat="1" applyFont="1" applyFill="1" applyBorder="1" applyAlignment="1">
      <alignment horizontal="right" vertical="center" wrapText="1"/>
    </xf>
    <xf numFmtId="4" fontId="31" fillId="10" borderId="2" xfId="0" applyNumberFormat="1" applyFont="1" applyFill="1" applyBorder="1" applyAlignment="1">
      <alignment horizontal="right" vertical="center" wrapText="1"/>
    </xf>
    <xf numFmtId="4" fontId="31" fillId="11" borderId="42" xfId="0" applyNumberFormat="1" applyFont="1" applyFill="1" applyBorder="1" applyAlignment="1">
      <alignment horizontal="right" vertical="center" wrapText="1"/>
    </xf>
    <xf numFmtId="4" fontId="31" fillId="11" borderId="2" xfId="0" applyNumberFormat="1" applyFont="1" applyFill="1" applyBorder="1" applyAlignment="1">
      <alignment horizontal="right" vertical="center" wrapText="1"/>
    </xf>
    <xf numFmtId="4" fontId="32" fillId="0" borderId="4" xfId="0" applyNumberFormat="1" applyFont="1" applyFill="1" applyBorder="1" applyAlignment="1">
      <alignment horizontal="right" vertical="center" wrapText="1"/>
    </xf>
    <xf numFmtId="4" fontId="32" fillId="0" borderId="15" xfId="0" applyNumberFormat="1" applyFont="1" applyFill="1" applyBorder="1" applyAlignment="1">
      <alignment horizontal="right" vertical="center" wrapText="1"/>
    </xf>
    <xf numFmtId="0" fontId="32" fillId="0" borderId="0" xfId="0" applyFont="1" applyFill="1"/>
    <xf numFmtId="0" fontId="32" fillId="2" borderId="9" xfId="324" applyFont="1" applyFill="1" applyBorder="1"/>
    <xf numFmtId="0" fontId="32" fillId="2" borderId="10" xfId="324" applyFont="1" applyFill="1" applyBorder="1"/>
    <xf numFmtId="0" fontId="31" fillId="2" borderId="10" xfId="324" applyFont="1" applyFill="1" applyBorder="1" applyAlignment="1">
      <alignment wrapText="1"/>
    </xf>
    <xf numFmtId="0" fontId="31" fillId="2" borderId="11" xfId="324" applyFont="1" applyFill="1" applyBorder="1" applyAlignment="1">
      <alignment wrapText="1"/>
    </xf>
    <xf numFmtId="0" fontId="32" fillId="0" borderId="0" xfId="324" applyFont="1" applyFill="1"/>
    <xf numFmtId="4" fontId="32" fillId="2" borderId="10" xfId="324" applyNumberFormat="1" applyFont="1" applyFill="1" applyBorder="1" applyAlignment="1">
      <alignment vertical="center" wrapText="1"/>
    </xf>
    <xf numFmtId="0" fontId="32" fillId="2" borderId="10" xfId="324" applyFont="1" applyFill="1" applyBorder="1" applyAlignment="1">
      <alignment horizontal="right" vertical="center" wrapText="1"/>
    </xf>
    <xf numFmtId="0" fontId="32" fillId="2" borderId="10" xfId="324" applyFont="1" applyFill="1" applyBorder="1" applyAlignment="1">
      <alignment vertical="center" wrapText="1"/>
    </xf>
    <xf numFmtId="0" fontId="31" fillId="2" borderId="11" xfId="324" applyFont="1" applyFill="1" applyBorder="1" applyAlignment="1">
      <alignment vertical="center" wrapText="1"/>
    </xf>
    <xf numFmtId="0" fontId="31" fillId="2" borderId="12" xfId="324" applyFont="1" applyFill="1" applyBorder="1" applyAlignment="1">
      <alignment vertical="center" wrapText="1"/>
    </xf>
    <xf numFmtId="0" fontId="31" fillId="2" borderId="0" xfId="324" applyFont="1" applyFill="1" applyBorder="1" applyAlignment="1">
      <alignment vertical="center" wrapText="1"/>
    </xf>
    <xf numFmtId="0" fontId="31" fillId="2" borderId="8" xfId="324" applyFont="1" applyFill="1" applyBorder="1" applyAlignment="1">
      <alignment vertical="center" wrapText="1"/>
    </xf>
    <xf numFmtId="4" fontId="32" fillId="2" borderId="0" xfId="324" applyNumberFormat="1" applyFont="1" applyFill="1" applyBorder="1" applyAlignment="1">
      <alignment vertical="center" wrapText="1"/>
    </xf>
    <xf numFmtId="0" fontId="32" fillId="2" borderId="0" xfId="324" applyFont="1" applyFill="1" applyBorder="1" applyAlignment="1">
      <alignment horizontal="right" vertical="center" wrapText="1"/>
    </xf>
    <xf numFmtId="0" fontId="32" fillId="2" borderId="0" xfId="324" applyFont="1" applyFill="1" applyBorder="1" applyAlignment="1">
      <alignment vertical="center" wrapText="1"/>
    </xf>
    <xf numFmtId="179" fontId="32" fillId="2" borderId="0" xfId="324" applyNumberFormat="1" applyFont="1" applyFill="1" applyBorder="1" applyAlignment="1">
      <alignment wrapText="1"/>
    </xf>
    <xf numFmtId="0" fontId="32" fillId="2" borderId="0" xfId="324" applyFont="1" applyFill="1" applyBorder="1" applyAlignment="1">
      <alignment horizontal="right" wrapText="1"/>
    </xf>
    <xf numFmtId="4" fontId="31" fillId="2" borderId="0" xfId="324" applyNumberFormat="1" applyFont="1" applyFill="1" applyBorder="1" applyAlignment="1">
      <alignment wrapText="1"/>
    </xf>
    <xf numFmtId="0" fontId="31" fillId="2" borderId="0" xfId="324" applyFont="1" applyFill="1" applyBorder="1" applyAlignment="1">
      <alignment wrapText="1"/>
    </xf>
    <xf numFmtId="0" fontId="31" fillId="2" borderId="8" xfId="324" applyFont="1" applyFill="1" applyBorder="1" applyAlignment="1">
      <alignment wrapText="1"/>
    </xf>
    <xf numFmtId="0" fontId="32" fillId="0" borderId="0" xfId="324" applyFont="1" applyFill="1" applyAlignment="1"/>
    <xf numFmtId="0" fontId="32" fillId="2" borderId="12" xfId="324" applyFont="1" applyFill="1" applyBorder="1"/>
    <xf numFmtId="0" fontId="32" fillId="2" borderId="0" xfId="324" applyFont="1" applyFill="1" applyBorder="1"/>
    <xf numFmtId="0" fontId="31" fillId="2" borderId="0" xfId="324" applyFont="1" applyFill="1" applyBorder="1" applyAlignment="1">
      <alignment horizontal="justify" vertical="center" wrapText="1"/>
    </xf>
    <xf numFmtId="0" fontId="31" fillId="2" borderId="8" xfId="324" applyFont="1" applyFill="1" applyBorder="1" applyAlignment="1">
      <alignment horizontal="justify" vertical="center" wrapText="1"/>
    </xf>
    <xf numFmtId="4" fontId="31" fillId="2" borderId="1" xfId="324" applyNumberFormat="1" applyFont="1" applyFill="1" applyBorder="1" applyAlignment="1">
      <alignment vertical="center" wrapText="1"/>
    </xf>
    <xf numFmtId="0" fontId="32" fillId="2" borderId="1" xfId="324" applyFont="1" applyFill="1" applyBorder="1" applyAlignment="1">
      <alignment horizontal="right" vertical="center" wrapText="1"/>
    </xf>
    <xf numFmtId="0" fontId="31" fillId="2" borderId="1" xfId="324" applyFont="1" applyFill="1" applyBorder="1" applyAlignment="1">
      <alignment vertical="center" wrapText="1"/>
    </xf>
    <xf numFmtId="0" fontId="31" fillId="2" borderId="14" xfId="324" applyFont="1" applyFill="1" applyBorder="1" applyAlignment="1">
      <alignment vertical="center" wrapText="1"/>
    </xf>
    <xf numFmtId="0" fontId="36" fillId="0" borderId="0" xfId="0" applyFont="1" applyFill="1"/>
    <xf numFmtId="0" fontId="35" fillId="0" borderId="3" xfId="0" applyFont="1" applyFill="1" applyBorder="1" applyAlignment="1">
      <alignment horizontal="center" vertical="center"/>
    </xf>
    <xf numFmtId="0" fontId="35" fillId="0" borderId="3" xfId="0" applyFont="1" applyFill="1" applyBorder="1" applyAlignment="1">
      <alignment horizontal="center" vertical="center" wrapText="1"/>
    </xf>
    <xf numFmtId="0" fontId="31" fillId="0" borderId="31" xfId="0" applyFont="1" applyFill="1" applyBorder="1" applyAlignment="1">
      <alignment horizontal="justify" vertical="center" wrapText="1"/>
    </xf>
    <xf numFmtId="0" fontId="32" fillId="0" borderId="17" xfId="0" applyFont="1" applyFill="1" applyBorder="1" applyAlignment="1">
      <alignment horizontal="center" vertical="center" wrapText="1"/>
    </xf>
    <xf numFmtId="49" fontId="32" fillId="0" borderId="2" xfId="0" applyNumberFormat="1" applyFont="1" applyFill="1" applyBorder="1" applyAlignment="1">
      <alignment horizontal="center" vertical="center" wrapText="1"/>
    </xf>
    <xf numFmtId="0" fontId="32" fillId="0" borderId="2" xfId="0" applyFont="1" applyFill="1" applyBorder="1" applyAlignment="1">
      <alignment horizontal="center" vertical="center" wrapText="1"/>
    </xf>
    <xf numFmtId="49" fontId="32" fillId="0" borderId="2" xfId="0" applyNumberFormat="1" applyFont="1" applyFill="1" applyBorder="1" applyAlignment="1">
      <alignment horizontal="center" vertical="center"/>
    </xf>
    <xf numFmtId="177" fontId="31" fillId="0" borderId="2" xfId="0" applyNumberFormat="1" applyFont="1" applyFill="1" applyBorder="1" applyAlignment="1">
      <alignment horizontal="justify" vertical="center" wrapText="1"/>
    </xf>
    <xf numFmtId="3" fontId="31" fillId="0" borderId="2" xfId="0" applyNumberFormat="1" applyFont="1" applyFill="1" applyBorder="1" applyAlignment="1">
      <alignment horizontal="center" vertical="center" wrapText="1"/>
    </xf>
    <xf numFmtId="4" fontId="31" fillId="0" borderId="16" xfId="0" applyNumberFormat="1" applyFont="1" applyFill="1" applyBorder="1" applyAlignment="1">
      <alignment horizontal="right" vertical="center" wrapText="1"/>
    </xf>
    <xf numFmtId="0" fontId="32" fillId="0" borderId="33" xfId="0" applyFont="1" applyFill="1" applyBorder="1" applyAlignment="1">
      <alignment horizontal="center" vertical="center" wrapText="1"/>
    </xf>
    <xf numFmtId="49" fontId="32" fillId="0" borderId="34" xfId="0" applyNumberFormat="1" applyFont="1" applyFill="1" applyBorder="1" applyAlignment="1">
      <alignment horizontal="center" vertical="center" wrapText="1"/>
    </xf>
    <xf numFmtId="0" fontId="32" fillId="0" borderId="34" xfId="0" applyFont="1" applyFill="1" applyBorder="1" applyAlignment="1">
      <alignment horizontal="center" vertical="center" wrapText="1"/>
    </xf>
    <xf numFmtId="49" fontId="32" fillId="0" borderId="34" xfId="0" applyNumberFormat="1" applyFont="1" applyFill="1" applyBorder="1" applyAlignment="1">
      <alignment horizontal="center" vertical="center"/>
    </xf>
    <xf numFmtId="177" fontId="31" fillId="0" borderId="34" xfId="0" applyNumberFormat="1" applyFont="1" applyFill="1" applyBorder="1" applyAlignment="1">
      <alignment horizontal="justify" vertical="center" wrapText="1"/>
    </xf>
    <xf numFmtId="3" fontId="31" fillId="0" borderId="34" xfId="0" applyNumberFormat="1" applyFont="1" applyFill="1" applyBorder="1" applyAlignment="1">
      <alignment horizontal="center" vertical="center" wrapText="1"/>
    </xf>
    <xf numFmtId="4" fontId="31" fillId="0" borderId="34" xfId="0" applyNumberFormat="1" applyFont="1" applyFill="1" applyBorder="1" applyAlignment="1">
      <alignment horizontal="right" vertical="center" wrapText="1"/>
    </xf>
    <xf numFmtId="4" fontId="31" fillId="0" borderId="35" xfId="0" applyNumberFormat="1" applyFont="1" applyFill="1" applyBorder="1" applyAlignment="1">
      <alignment horizontal="right" vertical="center" wrapText="1"/>
    </xf>
    <xf numFmtId="0" fontId="32" fillId="0" borderId="7" xfId="0" applyFont="1" applyFill="1" applyBorder="1"/>
    <xf numFmtId="0" fontId="32" fillId="0" borderId="2" xfId="0" applyFont="1" applyFill="1" applyBorder="1"/>
    <xf numFmtId="0" fontId="31" fillId="11" borderId="42" xfId="0" applyFont="1" applyFill="1" applyBorder="1" applyAlignment="1">
      <alignment horizontal="center" vertical="center" wrapText="1"/>
    </xf>
    <xf numFmtId="0" fontId="31" fillId="11" borderId="42" xfId="0" applyFont="1" applyFill="1" applyBorder="1" applyAlignment="1">
      <alignment horizontal="justify" vertical="center" wrapText="1"/>
    </xf>
    <xf numFmtId="4" fontId="31" fillId="11" borderId="41" xfId="0" applyNumberFormat="1" applyFont="1" applyFill="1" applyBorder="1" applyAlignment="1">
      <alignment horizontal="right" vertical="center" wrapText="1"/>
    </xf>
    <xf numFmtId="4" fontId="31" fillId="11" borderId="7" xfId="0" applyNumberFormat="1" applyFont="1" applyFill="1" applyBorder="1" applyAlignment="1">
      <alignment horizontal="right" vertical="center" wrapText="1"/>
    </xf>
    <xf numFmtId="175" fontId="31" fillId="11" borderId="2" xfId="0" applyNumberFormat="1" applyFont="1" applyFill="1" applyBorder="1" applyAlignment="1">
      <alignment horizontal="center" vertical="center" wrapText="1"/>
    </xf>
    <xf numFmtId="14" fontId="31" fillId="11" borderId="2" xfId="333" applyNumberFormat="1" applyFont="1" applyFill="1" applyBorder="1" applyAlignment="1">
      <alignment horizontal="center" vertical="center" wrapText="1"/>
    </xf>
    <xf numFmtId="168" fontId="31" fillId="11" borderId="2" xfId="333" applyFont="1" applyFill="1" applyBorder="1" applyAlignment="1">
      <alignment horizontal="center" vertical="center" wrapText="1"/>
    </xf>
    <xf numFmtId="4" fontId="31" fillId="11" borderId="2" xfId="0" applyNumberFormat="1" applyFont="1" applyFill="1" applyBorder="1" applyAlignment="1">
      <alignment horizontal="center" vertical="center" wrapText="1"/>
    </xf>
    <xf numFmtId="3" fontId="31" fillId="11" borderId="2" xfId="0" applyNumberFormat="1" applyFont="1" applyFill="1" applyBorder="1" applyAlignment="1">
      <alignment horizontal="center" vertical="center" wrapText="1"/>
    </xf>
    <xf numFmtId="0" fontId="32" fillId="11" borderId="0" xfId="0" applyFont="1" applyFill="1"/>
    <xf numFmtId="0" fontId="31" fillId="11" borderId="0" xfId="0" applyFont="1" applyFill="1"/>
    <xf numFmtId="0" fontId="32" fillId="2" borderId="4" xfId="0" applyFont="1" applyFill="1" applyBorder="1" applyAlignment="1">
      <alignment horizontal="center" vertical="center" wrapText="1"/>
    </xf>
    <xf numFmtId="49" fontId="32" fillId="2" borderId="4" xfId="0" applyNumberFormat="1" applyFont="1" applyFill="1" applyBorder="1" applyAlignment="1">
      <alignment horizontal="center" vertical="center" wrapText="1"/>
    </xf>
    <xf numFmtId="49" fontId="32" fillId="2" borderId="4" xfId="0" applyNumberFormat="1" applyFont="1" applyFill="1" applyBorder="1" applyAlignment="1">
      <alignment horizontal="center" vertical="center"/>
    </xf>
    <xf numFmtId="0" fontId="32" fillId="2" borderId="4" xfId="0" applyFont="1" applyFill="1" applyBorder="1" applyAlignment="1">
      <alignment horizontal="justify" vertical="center" wrapText="1"/>
    </xf>
    <xf numFmtId="4" fontId="32" fillId="2" borderId="4" xfId="0" applyNumberFormat="1" applyFont="1" applyFill="1" applyBorder="1" applyAlignment="1">
      <alignment horizontal="right" vertical="center" wrapText="1"/>
    </xf>
    <xf numFmtId="4" fontId="31" fillId="2" borderId="2" xfId="0" applyNumberFormat="1" applyFont="1" applyFill="1" applyBorder="1" applyAlignment="1">
      <alignment horizontal="right" vertical="center" wrapText="1"/>
    </xf>
    <xf numFmtId="175" fontId="32" fillId="2" borderId="2" xfId="0" applyNumberFormat="1" applyFont="1" applyFill="1" applyBorder="1" applyAlignment="1">
      <alignment horizontal="center" vertical="center" wrapText="1"/>
    </xf>
    <xf numFmtId="14" fontId="32" fillId="2" borderId="2" xfId="333" applyNumberFormat="1" applyFont="1" applyFill="1" applyBorder="1" applyAlignment="1">
      <alignment horizontal="center" vertical="center" wrapText="1"/>
    </xf>
    <xf numFmtId="168" fontId="32" fillId="2" borderId="2" xfId="333" applyFont="1" applyFill="1" applyBorder="1" applyAlignment="1">
      <alignment horizontal="center" vertical="center" wrapText="1"/>
    </xf>
    <xf numFmtId="4" fontId="32" fillId="2" borderId="2" xfId="0" applyNumberFormat="1" applyFont="1" applyFill="1" applyBorder="1" applyAlignment="1">
      <alignment horizontal="center" vertical="center" wrapText="1"/>
    </xf>
    <xf numFmtId="3" fontId="32" fillId="2" borderId="2" xfId="0" applyNumberFormat="1" applyFont="1" applyFill="1" applyBorder="1" applyAlignment="1">
      <alignment horizontal="center" vertical="center" wrapText="1"/>
    </xf>
    <xf numFmtId="0" fontId="32" fillId="2" borderId="0" xfId="0" applyFont="1" applyFill="1"/>
    <xf numFmtId="0" fontId="32" fillId="2" borderId="2" xfId="0" applyFont="1" applyFill="1" applyBorder="1" applyAlignment="1">
      <alignment horizontal="center" vertical="center" wrapText="1"/>
    </xf>
    <xf numFmtId="49" fontId="32" fillId="2" borderId="2" xfId="0" applyNumberFormat="1" applyFont="1" applyFill="1" applyBorder="1" applyAlignment="1">
      <alignment horizontal="center" vertical="center" wrapText="1"/>
    </xf>
    <xf numFmtId="49" fontId="32" fillId="2" borderId="2" xfId="0" applyNumberFormat="1" applyFont="1" applyFill="1" applyBorder="1" applyAlignment="1">
      <alignment horizontal="center" vertical="center"/>
    </xf>
    <xf numFmtId="0" fontId="32" fillId="2" borderId="2" xfId="0" applyFont="1" applyFill="1" applyBorder="1" applyAlignment="1">
      <alignment horizontal="justify" vertical="center" wrapText="1"/>
    </xf>
    <xf numFmtId="0" fontId="32" fillId="2" borderId="3" xfId="0" applyFont="1" applyFill="1" applyBorder="1" applyAlignment="1">
      <alignment horizontal="center" vertical="center" wrapText="1"/>
    </xf>
    <xf numFmtId="49" fontId="32" fillId="2" borderId="3" xfId="0" applyNumberFormat="1" applyFont="1" applyFill="1" applyBorder="1" applyAlignment="1">
      <alignment horizontal="center" vertical="center" wrapText="1"/>
    </xf>
    <xf numFmtId="49" fontId="32" fillId="2" borderId="3" xfId="0" applyNumberFormat="1" applyFont="1" applyFill="1" applyBorder="1" applyAlignment="1">
      <alignment horizontal="center" vertical="center"/>
    </xf>
    <xf numFmtId="0" fontId="32" fillId="2" borderId="3" xfId="0" applyFont="1" applyFill="1" applyBorder="1" applyAlignment="1">
      <alignment horizontal="justify" vertical="center" wrapText="1"/>
    </xf>
    <xf numFmtId="4" fontId="32" fillId="2" borderId="3" xfId="0" applyNumberFormat="1" applyFont="1" applyFill="1" applyBorder="1" applyAlignment="1">
      <alignment horizontal="right" vertical="center" wrapText="1"/>
    </xf>
    <xf numFmtId="0" fontId="32" fillId="2" borderId="2" xfId="0" applyNumberFormat="1" applyFont="1" applyFill="1" applyBorder="1" applyAlignment="1">
      <alignment horizontal="center" vertical="center" wrapText="1"/>
    </xf>
    <xf numFmtId="4" fontId="31" fillId="10" borderId="7" xfId="0" applyNumberFormat="1" applyFont="1" applyFill="1" applyBorder="1" applyAlignment="1">
      <alignment horizontal="right" vertical="center" wrapText="1"/>
    </xf>
    <xf numFmtId="168" fontId="31" fillId="10" borderId="2" xfId="333" applyFont="1" applyFill="1" applyBorder="1" applyAlignment="1">
      <alignment horizontal="center" vertical="center" wrapText="1"/>
    </xf>
    <xf numFmtId="4" fontId="31" fillId="10" borderId="2" xfId="0" applyNumberFormat="1" applyFont="1" applyFill="1" applyBorder="1" applyAlignment="1">
      <alignment horizontal="center" vertical="center" wrapText="1"/>
    </xf>
    <xf numFmtId="3" fontId="31" fillId="10" borderId="2" xfId="0" applyNumberFormat="1" applyFont="1" applyFill="1" applyBorder="1" applyAlignment="1">
      <alignment horizontal="center" vertical="center" wrapText="1"/>
    </xf>
    <xf numFmtId="0" fontId="32" fillId="10" borderId="0" xfId="0" applyFont="1" applyFill="1"/>
    <xf numFmtId="0" fontId="31" fillId="10" borderId="0" xfId="0" applyFont="1" applyFill="1"/>
    <xf numFmtId="4" fontId="37" fillId="10" borderId="7" xfId="0" applyNumberFormat="1" applyFont="1" applyFill="1" applyBorder="1" applyAlignment="1">
      <alignment horizontal="right" vertical="center" wrapText="1"/>
    </xf>
    <xf numFmtId="4" fontId="37" fillId="10" borderId="2" xfId="0" applyNumberFormat="1" applyFont="1" applyFill="1" applyBorder="1" applyAlignment="1">
      <alignment horizontal="right" vertical="center" wrapText="1"/>
    </xf>
    <xf numFmtId="14" fontId="31" fillId="10" borderId="2" xfId="333" applyNumberFormat="1" applyFont="1" applyFill="1" applyBorder="1" applyAlignment="1">
      <alignment horizontal="center" vertical="center" wrapText="1"/>
    </xf>
    <xf numFmtId="4" fontId="38" fillId="12" borderId="3" xfId="0" applyNumberFormat="1" applyFont="1" applyFill="1" applyBorder="1" applyAlignment="1">
      <alignment horizontal="right" vertical="center" wrapText="1"/>
    </xf>
    <xf numFmtId="4" fontId="38" fillId="12" borderId="2" xfId="0" applyNumberFormat="1" applyFont="1" applyFill="1" applyBorder="1" applyAlignment="1">
      <alignment horizontal="right" vertical="center" wrapText="1"/>
    </xf>
    <xf numFmtId="14" fontId="39" fillId="12" borderId="2" xfId="330" applyNumberFormat="1" applyFont="1" applyFill="1" applyBorder="1" applyAlignment="1">
      <alignment horizontal="center" vertical="center" wrapText="1"/>
    </xf>
    <xf numFmtId="168" fontId="39" fillId="12" borderId="2" xfId="333" applyFont="1" applyFill="1" applyBorder="1" applyAlignment="1">
      <alignment vertical="center" wrapText="1"/>
    </xf>
    <xf numFmtId="168" fontId="38" fillId="12" borderId="2" xfId="333" applyFont="1" applyFill="1" applyBorder="1" applyAlignment="1">
      <alignment horizontal="center" vertical="center" wrapText="1"/>
    </xf>
    <xf numFmtId="9" fontId="39" fillId="12" borderId="2" xfId="330" applyFont="1" applyFill="1" applyBorder="1" applyAlignment="1">
      <alignment horizontal="center" vertical="center" wrapText="1"/>
    </xf>
    <xf numFmtId="9" fontId="39" fillId="12" borderId="2" xfId="330" applyFont="1" applyFill="1" applyBorder="1" applyAlignment="1">
      <alignment horizontal="left" vertical="center" wrapText="1"/>
    </xf>
    <xf numFmtId="0" fontId="39" fillId="12" borderId="0" xfId="0" applyFont="1" applyFill="1"/>
    <xf numFmtId="0" fontId="39" fillId="12" borderId="0" xfId="0" applyFont="1" applyFill="1" applyAlignment="1">
      <alignment vertical="center" wrapText="1"/>
    </xf>
    <xf numFmtId="0" fontId="31" fillId="0" borderId="31" xfId="0" applyFont="1" applyFill="1" applyBorder="1" applyAlignment="1">
      <alignment horizontal="left" vertical="center"/>
    </xf>
    <xf numFmtId="4" fontId="31" fillId="0" borderId="7" xfId="0" applyNumberFormat="1" applyFont="1" applyFill="1" applyBorder="1" applyAlignment="1">
      <alignment horizontal="right" vertical="center" wrapText="1"/>
    </xf>
    <xf numFmtId="4" fontId="31" fillId="0" borderId="2" xfId="0" applyNumberFormat="1" applyFont="1" applyFill="1" applyBorder="1" applyAlignment="1">
      <alignment horizontal="right" vertical="center"/>
    </xf>
    <xf numFmtId="14" fontId="31" fillId="0" borderId="2" xfId="333" applyNumberFormat="1" applyFont="1" applyFill="1" applyBorder="1" applyAlignment="1">
      <alignment horizontal="center" vertical="center" wrapText="1"/>
    </xf>
    <xf numFmtId="168" fontId="31" fillId="0" borderId="2" xfId="333" applyFont="1" applyFill="1" applyBorder="1" applyAlignment="1">
      <alignment horizontal="center" vertical="center" wrapText="1"/>
    </xf>
    <xf numFmtId="4" fontId="31" fillId="0" borderId="2" xfId="0" applyNumberFormat="1" applyFont="1" applyFill="1" applyBorder="1" applyAlignment="1">
      <alignment horizontal="center" vertical="center" wrapText="1"/>
    </xf>
    <xf numFmtId="0" fontId="31" fillId="0" borderId="0" xfId="0" applyFont="1" applyFill="1"/>
    <xf numFmtId="0" fontId="31" fillId="0" borderId="17" xfId="0" applyFont="1" applyFill="1" applyBorder="1" applyAlignment="1">
      <alignment horizontal="center" vertical="center" wrapText="1"/>
    </xf>
    <xf numFmtId="49" fontId="31" fillId="0" borderId="2" xfId="0" applyNumberFormat="1" applyFont="1" applyFill="1" applyBorder="1" applyAlignment="1">
      <alignment horizontal="center" vertical="center" wrapText="1"/>
    </xf>
    <xf numFmtId="0" fontId="31" fillId="0" borderId="2" xfId="0" applyFont="1" applyFill="1" applyBorder="1" applyAlignment="1">
      <alignment horizontal="center" vertical="center" wrapText="1"/>
    </xf>
    <xf numFmtId="49" fontId="31" fillId="0" borderId="2" xfId="0" applyNumberFormat="1" applyFont="1" applyFill="1" applyBorder="1" applyAlignment="1">
      <alignment horizontal="center" vertical="center"/>
    </xf>
    <xf numFmtId="0" fontId="31" fillId="0" borderId="7" xfId="0" applyFont="1" applyFill="1" applyBorder="1"/>
    <xf numFmtId="0" fontId="31" fillId="0" borderId="2" xfId="0" applyFont="1" applyFill="1" applyBorder="1"/>
    <xf numFmtId="0" fontId="31" fillId="0" borderId="33" xfId="0" applyFont="1" applyFill="1" applyBorder="1" applyAlignment="1">
      <alignment horizontal="center" vertical="center" wrapText="1"/>
    </xf>
    <xf numFmtId="49" fontId="31" fillId="0" borderId="34" xfId="0" applyNumberFormat="1" applyFont="1" applyFill="1" applyBorder="1" applyAlignment="1">
      <alignment horizontal="center" vertical="center" wrapText="1"/>
    </xf>
    <xf numFmtId="0" fontId="31" fillId="0" borderId="34" xfId="0" applyFont="1" applyFill="1" applyBorder="1" applyAlignment="1">
      <alignment horizontal="center" vertical="center" wrapText="1"/>
    </xf>
    <xf numFmtId="49" fontId="31" fillId="0" borderId="34" xfId="0" applyNumberFormat="1" applyFont="1" applyFill="1" applyBorder="1" applyAlignment="1">
      <alignment horizontal="center" vertical="center"/>
    </xf>
    <xf numFmtId="0" fontId="31" fillId="0" borderId="11" xfId="0" applyFont="1" applyFill="1" applyBorder="1"/>
    <xf numFmtId="0" fontId="31" fillId="0" borderId="3" xfId="0" applyFont="1" applyFill="1" applyBorder="1"/>
    <xf numFmtId="4" fontId="31" fillId="0" borderId="3" xfId="0" applyNumberFormat="1" applyFont="1" applyFill="1" applyBorder="1" applyAlignment="1">
      <alignment horizontal="right" vertical="center" wrapText="1"/>
    </xf>
    <xf numFmtId="0" fontId="31" fillId="11" borderId="42" xfId="0" applyFont="1" applyFill="1" applyBorder="1" applyAlignment="1">
      <alignment horizontal="left" vertical="center" wrapText="1"/>
    </xf>
    <xf numFmtId="14" fontId="31" fillId="11" borderId="42" xfId="330" applyNumberFormat="1" applyFont="1" applyFill="1" applyBorder="1" applyAlignment="1">
      <alignment horizontal="center" vertical="center" wrapText="1"/>
    </xf>
    <xf numFmtId="168" fontId="31" fillId="11" borderId="42" xfId="333" applyFont="1" applyFill="1" applyBorder="1" applyAlignment="1">
      <alignment vertical="center" wrapText="1"/>
    </xf>
    <xf numFmtId="168" fontId="31" fillId="11" borderId="42" xfId="333" applyFont="1" applyFill="1" applyBorder="1" applyAlignment="1">
      <alignment horizontal="center" vertical="center" wrapText="1"/>
    </xf>
    <xf numFmtId="9" fontId="31" fillId="11" borderId="42" xfId="330" applyFont="1" applyFill="1" applyBorder="1" applyAlignment="1">
      <alignment horizontal="center" vertical="center" wrapText="1"/>
    </xf>
    <xf numFmtId="9" fontId="31" fillId="11" borderId="42" xfId="330" applyFont="1" applyFill="1" applyBorder="1" applyAlignment="1">
      <alignment horizontal="left" vertical="center" wrapText="1"/>
    </xf>
    <xf numFmtId="0" fontId="32" fillId="11" borderId="45" xfId="0" applyFont="1" applyFill="1" applyBorder="1"/>
    <xf numFmtId="0" fontId="31" fillId="11" borderId="45" xfId="0" applyFont="1" applyFill="1" applyBorder="1" applyAlignment="1">
      <alignment vertical="center" wrapText="1"/>
    </xf>
    <xf numFmtId="0" fontId="32" fillId="0" borderId="4" xfId="0" applyFont="1" applyFill="1" applyBorder="1" applyAlignment="1">
      <alignment horizontal="center" vertical="center" wrapText="1"/>
    </xf>
    <xf numFmtId="4" fontId="31" fillId="2" borderId="4" xfId="0" applyNumberFormat="1" applyFont="1" applyFill="1" applyBorder="1" applyAlignment="1">
      <alignment horizontal="right" vertical="center" wrapText="1"/>
    </xf>
    <xf numFmtId="168" fontId="32" fillId="2" borderId="4" xfId="333" applyFont="1" applyFill="1" applyBorder="1" applyAlignment="1">
      <alignment horizontal="center" vertical="center" wrapText="1"/>
    </xf>
    <xf numFmtId="4" fontId="32" fillId="2" borderId="4" xfId="0" applyNumberFormat="1" applyFont="1" applyFill="1" applyBorder="1" applyAlignment="1">
      <alignment horizontal="center" vertical="center" wrapText="1"/>
    </xf>
    <xf numFmtId="3" fontId="32" fillId="2" borderId="4" xfId="0" applyNumberFormat="1" applyFont="1" applyFill="1" applyBorder="1" applyAlignment="1">
      <alignment horizontal="center" vertical="center" wrapText="1"/>
    </xf>
    <xf numFmtId="0" fontId="32" fillId="0" borderId="3" xfId="0" applyFont="1" applyFill="1" applyBorder="1" applyAlignment="1">
      <alignment horizontal="center" vertical="center" wrapText="1"/>
    </xf>
    <xf numFmtId="4" fontId="31" fillId="2" borderId="3" xfId="0" applyNumberFormat="1" applyFont="1" applyFill="1" applyBorder="1" applyAlignment="1">
      <alignment horizontal="right" vertical="center" wrapText="1"/>
    </xf>
    <xf numFmtId="168" fontId="32" fillId="2" borderId="3" xfId="333" applyFont="1" applyFill="1" applyBorder="1" applyAlignment="1">
      <alignment horizontal="center" vertical="center" wrapText="1"/>
    </xf>
    <xf numFmtId="4" fontId="32" fillId="2" borderId="3" xfId="0" applyNumberFormat="1" applyFont="1" applyFill="1" applyBorder="1" applyAlignment="1">
      <alignment horizontal="center" vertical="center" wrapText="1"/>
    </xf>
    <xf numFmtId="3" fontId="32" fillId="2" borderId="3" xfId="0" applyNumberFormat="1" applyFont="1" applyFill="1" applyBorder="1" applyAlignment="1">
      <alignment horizontal="center" vertical="center" wrapText="1"/>
    </xf>
    <xf numFmtId="14" fontId="32" fillId="11" borderId="42" xfId="330" applyNumberFormat="1" applyFont="1" applyFill="1" applyBorder="1" applyAlignment="1">
      <alignment horizontal="center" vertical="center" wrapText="1"/>
    </xf>
    <xf numFmtId="168" fontId="32" fillId="11" borderId="42" xfId="333" applyFont="1" applyFill="1" applyBorder="1" applyAlignment="1">
      <alignment vertical="center" wrapText="1"/>
    </xf>
    <xf numFmtId="9" fontId="32" fillId="11" borderId="42" xfId="330" applyFont="1" applyFill="1" applyBorder="1" applyAlignment="1">
      <alignment horizontal="center" vertical="center" wrapText="1"/>
    </xf>
    <xf numFmtId="9" fontId="32" fillId="11" borderId="42" xfId="330" applyFont="1" applyFill="1" applyBorder="1" applyAlignment="1">
      <alignment horizontal="left" vertical="center" wrapText="1"/>
    </xf>
    <xf numFmtId="0" fontId="32" fillId="11" borderId="45" xfId="0" applyFont="1" applyFill="1" applyBorder="1" applyAlignment="1">
      <alignment vertical="center" wrapText="1"/>
    </xf>
    <xf numFmtId="0" fontId="32" fillId="0" borderId="15" xfId="0" applyFont="1" applyFill="1" applyBorder="1" applyAlignment="1">
      <alignment horizontal="center" vertical="center" wrapText="1"/>
    </xf>
    <xf numFmtId="0" fontId="32" fillId="2" borderId="15" xfId="0" applyFont="1" applyFill="1" applyBorder="1" applyAlignment="1">
      <alignment horizontal="justify" vertical="center" wrapText="1"/>
    </xf>
    <xf numFmtId="0" fontId="32" fillId="2" borderId="15" xfId="0" applyFont="1" applyFill="1" applyBorder="1" applyAlignment="1">
      <alignment horizontal="center" vertical="center" wrapText="1"/>
    </xf>
    <xf numFmtId="4" fontId="32" fillId="2" borderId="15" xfId="0" applyNumberFormat="1" applyFont="1" applyFill="1" applyBorder="1" applyAlignment="1">
      <alignment horizontal="right" vertical="center" wrapText="1"/>
    </xf>
    <xf numFmtId="4" fontId="31" fillId="2" borderId="15" xfId="0" applyNumberFormat="1" applyFont="1" applyFill="1" applyBorder="1" applyAlignment="1">
      <alignment horizontal="right" vertical="center" wrapText="1"/>
    </xf>
    <xf numFmtId="168" fontId="32" fillId="2" borderId="15" xfId="333" applyFont="1" applyFill="1" applyBorder="1" applyAlignment="1">
      <alignment horizontal="center" vertical="center" wrapText="1"/>
    </xf>
    <xf numFmtId="4" fontId="32" fillId="2" borderId="15" xfId="0" applyNumberFormat="1" applyFont="1" applyFill="1" applyBorder="1" applyAlignment="1">
      <alignment horizontal="center" vertical="center" wrapText="1"/>
    </xf>
    <xf numFmtId="3" fontId="32" fillId="2" borderId="15" xfId="0" applyNumberFormat="1" applyFont="1" applyFill="1" applyBorder="1" applyAlignment="1">
      <alignment horizontal="center" vertical="center" wrapText="1"/>
    </xf>
    <xf numFmtId="0" fontId="32" fillId="11" borderId="42" xfId="0" applyFont="1" applyFill="1" applyBorder="1" applyAlignment="1">
      <alignment horizontal="center" vertical="center" wrapText="1"/>
    </xf>
    <xf numFmtId="0" fontId="32" fillId="0" borderId="15" xfId="0" applyFont="1" applyFill="1" applyBorder="1" applyAlignment="1">
      <alignment horizontal="left" vertical="center" wrapText="1"/>
    </xf>
    <xf numFmtId="4" fontId="31" fillId="0" borderId="15" xfId="0" applyNumberFormat="1" applyFont="1" applyFill="1" applyBorder="1" applyAlignment="1">
      <alignment horizontal="right" vertical="center" wrapText="1"/>
    </xf>
    <xf numFmtId="14" fontId="31" fillId="0" borderId="15" xfId="330" applyNumberFormat="1" applyFont="1" applyFill="1" applyBorder="1" applyAlignment="1">
      <alignment horizontal="center" vertical="center" wrapText="1"/>
    </xf>
    <xf numFmtId="168" fontId="31" fillId="0" borderId="15" xfId="333" applyFont="1" applyFill="1" applyBorder="1" applyAlignment="1">
      <alignment vertical="center" wrapText="1"/>
    </xf>
    <xf numFmtId="168" fontId="31" fillId="0" borderId="15" xfId="333" applyFont="1" applyFill="1" applyBorder="1" applyAlignment="1">
      <alignment horizontal="center" vertical="center" wrapText="1"/>
    </xf>
    <xf numFmtId="9" fontId="31" fillId="0" borderId="15" xfId="330" applyFont="1" applyFill="1" applyBorder="1" applyAlignment="1">
      <alignment horizontal="center" vertical="center" wrapText="1"/>
    </xf>
    <xf numFmtId="9" fontId="31" fillId="0" borderId="15" xfId="330" applyFont="1" applyFill="1" applyBorder="1" applyAlignment="1">
      <alignment horizontal="left" vertical="center" wrapText="1"/>
    </xf>
    <xf numFmtId="0" fontId="31" fillId="0" borderId="0" xfId="0" applyFont="1" applyFill="1" applyAlignment="1">
      <alignment vertical="center" wrapText="1"/>
    </xf>
    <xf numFmtId="0" fontId="32" fillId="0" borderId="4" xfId="0" applyFont="1" applyFill="1" applyBorder="1" applyAlignment="1">
      <alignment horizontal="left" vertical="center" wrapText="1"/>
    </xf>
    <xf numFmtId="4" fontId="31" fillId="0" borderId="4" xfId="0" applyNumberFormat="1" applyFont="1" applyFill="1" applyBorder="1" applyAlignment="1">
      <alignment horizontal="right" vertical="center" wrapText="1"/>
    </xf>
    <xf numFmtId="14" fontId="31" fillId="0" borderId="4" xfId="330" applyNumberFormat="1" applyFont="1" applyFill="1" applyBorder="1" applyAlignment="1">
      <alignment horizontal="center" vertical="center" wrapText="1"/>
    </xf>
    <xf numFmtId="168" fontId="31" fillId="0" borderId="4" xfId="333" applyFont="1" applyFill="1" applyBorder="1" applyAlignment="1">
      <alignment vertical="center" wrapText="1"/>
    </xf>
    <xf numFmtId="168" fontId="31" fillId="0" borderId="4" xfId="333" applyFont="1" applyFill="1" applyBorder="1" applyAlignment="1">
      <alignment horizontal="center" vertical="center" wrapText="1"/>
    </xf>
    <xf numFmtId="9" fontId="31" fillId="0" borderId="4" xfId="330" applyFont="1" applyFill="1" applyBorder="1" applyAlignment="1">
      <alignment horizontal="center" vertical="center" wrapText="1"/>
    </xf>
    <xf numFmtId="9" fontId="31" fillId="0" borderId="4" xfId="330" applyFont="1" applyFill="1" applyBorder="1" applyAlignment="1">
      <alignment horizontal="left" vertical="center" wrapText="1"/>
    </xf>
    <xf numFmtId="14" fontId="32" fillId="0" borderId="2" xfId="330" applyNumberFormat="1" applyFont="1" applyFill="1" applyBorder="1" applyAlignment="1">
      <alignment horizontal="center" vertical="center" wrapText="1"/>
    </xf>
    <xf numFmtId="168" fontId="32" fillId="0" borderId="2" xfId="333" applyFont="1" applyFill="1" applyBorder="1" applyAlignment="1">
      <alignment vertical="center" wrapText="1"/>
    </xf>
    <xf numFmtId="9" fontId="32" fillId="0" borderId="2" xfId="330" applyFont="1" applyFill="1" applyBorder="1" applyAlignment="1">
      <alignment horizontal="center" vertical="center" wrapText="1"/>
    </xf>
    <xf numFmtId="9" fontId="32" fillId="0" borderId="2" xfId="330" applyFont="1" applyFill="1" applyBorder="1" applyAlignment="1">
      <alignment horizontal="left" vertical="center" wrapText="1"/>
    </xf>
    <xf numFmtId="0" fontId="32" fillId="0" borderId="0" xfId="0" applyFont="1" applyFill="1" applyAlignment="1">
      <alignment vertical="center" wrapText="1"/>
    </xf>
    <xf numFmtId="4" fontId="37" fillId="11" borderId="42" xfId="0" applyNumberFormat="1" applyFont="1" applyFill="1" applyBorder="1" applyAlignment="1">
      <alignment horizontal="right" vertical="center" wrapText="1"/>
    </xf>
    <xf numFmtId="14" fontId="31" fillId="11" borderId="42" xfId="333" applyNumberFormat="1" applyFont="1" applyFill="1" applyBorder="1" applyAlignment="1">
      <alignment horizontal="center" vertical="center" wrapText="1"/>
    </xf>
    <xf numFmtId="4" fontId="31" fillId="11" borderId="42" xfId="0" applyNumberFormat="1" applyFont="1" applyFill="1" applyBorder="1" applyAlignment="1">
      <alignment horizontal="center" vertical="center" wrapText="1"/>
    </xf>
    <xf numFmtId="3" fontId="31" fillId="11" borderId="42" xfId="0" applyNumberFormat="1" applyFont="1" applyFill="1" applyBorder="1" applyAlignment="1">
      <alignment horizontal="center" vertical="center" wrapText="1"/>
    </xf>
    <xf numFmtId="0" fontId="31" fillId="11" borderId="45" xfId="0" applyFont="1" applyFill="1" applyBorder="1"/>
    <xf numFmtId="14" fontId="32" fillId="2" borderId="4" xfId="333" applyNumberFormat="1" applyFont="1" applyFill="1" applyBorder="1" applyAlignment="1">
      <alignment horizontal="center" vertical="center" wrapText="1"/>
    </xf>
    <xf numFmtId="14" fontId="33" fillId="0" borderId="2" xfId="330" applyNumberFormat="1" applyFont="1" applyFill="1" applyBorder="1" applyAlignment="1">
      <alignment horizontal="center" vertical="center" wrapText="1"/>
    </xf>
    <xf numFmtId="168" fontId="33" fillId="0" borderId="2" xfId="333" applyFont="1" applyFill="1" applyBorder="1" applyAlignment="1">
      <alignment vertical="center" wrapText="1"/>
    </xf>
    <xf numFmtId="168" fontId="33" fillId="0" borderId="2" xfId="333" applyFont="1" applyFill="1" applyBorder="1" applyAlignment="1">
      <alignment horizontal="center" vertical="center" wrapText="1"/>
    </xf>
    <xf numFmtId="9" fontId="33" fillId="0" borderId="2" xfId="330" applyFont="1" applyFill="1" applyBorder="1" applyAlignment="1">
      <alignment horizontal="center" vertical="center" wrapText="1"/>
    </xf>
    <xf numFmtId="9" fontId="33" fillId="0" borderId="2" xfId="330" applyFont="1" applyFill="1" applyBorder="1" applyAlignment="1">
      <alignment horizontal="left" vertical="center" wrapText="1"/>
    </xf>
    <xf numFmtId="0" fontId="33" fillId="0" borderId="0" xfId="0" applyFont="1" applyFill="1" applyAlignment="1">
      <alignment vertical="center" wrapText="1"/>
    </xf>
    <xf numFmtId="0" fontId="31" fillId="0" borderId="2" xfId="0" applyFont="1" applyFill="1" applyBorder="1" applyAlignment="1">
      <alignment horizontal="left" vertical="center" wrapText="1"/>
    </xf>
    <xf numFmtId="168" fontId="31" fillId="0" borderId="2" xfId="333" applyFont="1" applyFill="1" applyBorder="1" applyAlignment="1">
      <alignment vertical="center" wrapText="1"/>
    </xf>
    <xf numFmtId="9" fontId="31" fillId="0" borderId="2" xfId="330" applyFont="1" applyFill="1" applyBorder="1" applyAlignment="1">
      <alignment horizontal="center" vertical="center" wrapText="1"/>
    </xf>
    <xf numFmtId="9" fontId="31" fillId="0" borderId="2" xfId="330" applyFont="1" applyFill="1" applyBorder="1" applyAlignment="1">
      <alignment horizontal="left" vertical="center" wrapText="1"/>
    </xf>
    <xf numFmtId="0" fontId="32" fillId="0" borderId="2" xfId="0" applyFont="1" applyFill="1" applyBorder="1" applyAlignment="1">
      <alignment horizontal="left" vertical="center" wrapText="1"/>
    </xf>
    <xf numFmtId="168" fontId="32" fillId="0" borderId="2" xfId="333" applyFont="1" applyFill="1" applyBorder="1" applyAlignment="1">
      <alignment horizontal="center" vertical="center" wrapText="1"/>
    </xf>
    <xf numFmtId="1" fontId="32" fillId="0" borderId="2" xfId="352" applyNumberFormat="1" applyFont="1" applyFill="1" applyBorder="1" applyAlignment="1">
      <alignment horizontal="right" vertical="center" wrapText="1"/>
    </xf>
    <xf numFmtId="168" fontId="34" fillId="0" borderId="2" xfId="333" applyFont="1" applyFill="1" applyBorder="1" applyAlignment="1">
      <alignment vertical="center" wrapText="1"/>
    </xf>
    <xf numFmtId="9" fontId="34" fillId="0" borderId="2" xfId="330" applyFont="1" applyFill="1" applyBorder="1" applyAlignment="1">
      <alignment horizontal="center" vertical="center" wrapText="1"/>
    </xf>
    <xf numFmtId="9" fontId="34" fillId="0" borderId="2" xfId="330" applyFont="1" applyFill="1" applyBorder="1" applyAlignment="1">
      <alignment horizontal="left" vertical="center" wrapText="1"/>
    </xf>
    <xf numFmtId="0" fontId="34" fillId="0" borderId="0" xfId="0" applyFont="1" applyFill="1" applyAlignment="1">
      <alignment vertical="center" wrapText="1"/>
    </xf>
    <xf numFmtId="168" fontId="32" fillId="0" borderId="2" xfId="333" applyFont="1" applyFill="1" applyBorder="1" applyAlignment="1">
      <alignment horizontal="right" vertical="center" wrapText="1"/>
    </xf>
    <xf numFmtId="168" fontId="31" fillId="0" borderId="2" xfId="333" applyFont="1" applyFill="1" applyBorder="1" applyAlignment="1">
      <alignment horizontal="right" vertical="center" wrapText="1"/>
    </xf>
    <xf numFmtId="4" fontId="32" fillId="0" borderId="2" xfId="0" applyNumberFormat="1" applyFont="1" applyFill="1" applyBorder="1"/>
    <xf numFmtId="168" fontId="32" fillId="0" borderId="2" xfId="333" applyFont="1" applyFill="1" applyBorder="1"/>
    <xf numFmtId="0" fontId="32" fillId="0" borderId="0" xfId="0" applyFont="1" applyFill="1" applyAlignment="1">
      <alignment vertical="center"/>
    </xf>
    <xf numFmtId="0" fontId="40" fillId="0" borderId="2" xfId="0" applyFont="1" applyFill="1" applyBorder="1" applyAlignment="1">
      <alignment vertical="center"/>
    </xf>
    <xf numFmtId="0" fontId="32" fillId="0" borderId="0" xfId="0" applyFont="1" applyFill="1" applyBorder="1" applyAlignment="1">
      <alignment horizontal="left" vertical="center" wrapText="1"/>
    </xf>
    <xf numFmtId="4" fontId="32" fillId="0" borderId="0" xfId="0" applyNumberFormat="1" applyFont="1" applyFill="1" applyBorder="1" applyAlignment="1">
      <alignment horizontal="left" vertical="center" wrapText="1"/>
    </xf>
    <xf numFmtId="0" fontId="32" fillId="0" borderId="0" xfId="0" applyFont="1" applyFill="1" applyBorder="1"/>
    <xf numFmtId="3" fontId="40" fillId="0" borderId="2" xfId="0" applyNumberFormat="1" applyFont="1" applyFill="1" applyBorder="1" applyAlignment="1">
      <alignment vertical="center" wrapText="1"/>
    </xf>
    <xf numFmtId="4" fontId="40" fillId="0" borderId="2" xfId="0" applyNumberFormat="1" applyFont="1" applyFill="1" applyBorder="1" applyAlignment="1">
      <alignment vertical="center" wrapText="1"/>
    </xf>
    <xf numFmtId="0" fontId="35" fillId="0" borderId="0" xfId="0" applyFont="1" applyFill="1" applyBorder="1" applyAlignment="1">
      <alignment horizontal="center" vertical="center"/>
    </xf>
    <xf numFmtId="4" fontId="36" fillId="0" borderId="0" xfId="0" applyNumberFormat="1" applyFont="1" applyFill="1" applyBorder="1" applyAlignment="1">
      <alignment vertical="center"/>
    </xf>
    <xf numFmtId="0" fontId="36" fillId="0" borderId="0" xfId="0" applyFont="1" applyFill="1" applyBorder="1"/>
    <xf numFmtId="0" fontId="41" fillId="0" borderId="0" xfId="0" applyFont="1" applyFill="1"/>
    <xf numFmtId="0" fontId="41" fillId="0" borderId="0" xfId="0" applyFont="1" applyFill="1" applyAlignment="1">
      <alignment wrapText="1"/>
    </xf>
    <xf numFmtId="0" fontId="41" fillId="0" borderId="0" xfId="0" applyFont="1" applyFill="1" applyBorder="1"/>
    <xf numFmtId="0" fontId="41" fillId="0" borderId="0" xfId="0" applyFont="1" applyFill="1" applyBorder="1" applyAlignment="1">
      <alignment wrapText="1"/>
    </xf>
    <xf numFmtId="0" fontId="31" fillId="0" borderId="2" xfId="0" applyFont="1" applyFill="1" applyBorder="1" applyAlignment="1">
      <alignment vertical="center"/>
    </xf>
    <xf numFmtId="0" fontId="36" fillId="0" borderId="0" xfId="0" applyFont="1" applyFill="1" applyBorder="1" applyAlignment="1">
      <alignment horizontal="center" vertical="center"/>
    </xf>
    <xf numFmtId="0" fontId="41" fillId="0" borderId="0" xfId="0" applyFont="1" applyFill="1" applyAlignment="1">
      <alignment vertical="center"/>
    </xf>
    <xf numFmtId="0" fontId="41" fillId="0" borderId="0" xfId="0" applyFont="1" applyFill="1" applyBorder="1" applyAlignment="1">
      <alignment vertical="center"/>
    </xf>
    <xf numFmtId="180" fontId="41" fillId="0" borderId="0" xfId="352" applyNumberFormat="1" applyFont="1" applyFill="1" applyBorder="1" applyAlignment="1">
      <alignment vertical="center" wrapText="1"/>
    </xf>
    <xf numFmtId="4" fontId="31" fillId="0" borderId="0" xfId="0" applyNumberFormat="1" applyFont="1" applyFill="1" applyBorder="1" applyAlignment="1">
      <alignment horizontal="right" vertical="center" wrapText="1"/>
    </xf>
    <xf numFmtId="0" fontId="36" fillId="0" borderId="0" xfId="0" applyFont="1" applyFill="1" applyAlignment="1">
      <alignment vertical="center"/>
    </xf>
    <xf numFmtId="4" fontId="35" fillId="0" borderId="0" xfId="0" applyNumberFormat="1" applyFont="1" applyFill="1" applyBorder="1" applyAlignment="1">
      <alignment vertical="center"/>
    </xf>
    <xf numFmtId="0" fontId="42" fillId="0" borderId="0" xfId="0" applyFont="1" applyFill="1" applyBorder="1"/>
    <xf numFmtId="168" fontId="36" fillId="0" borderId="0" xfId="333" applyFont="1" applyFill="1" applyBorder="1"/>
    <xf numFmtId="0" fontId="43" fillId="0" borderId="0" xfId="0" applyFont="1" applyFill="1" applyBorder="1" applyAlignment="1">
      <alignment vertical="center"/>
    </xf>
    <xf numFmtId="0" fontId="42" fillId="0" borderId="0" xfId="0" applyFont="1" applyFill="1"/>
    <xf numFmtId="168" fontId="36" fillId="0" borderId="0" xfId="333" applyFont="1" applyFill="1"/>
    <xf numFmtId="0" fontId="42" fillId="0" borderId="0" xfId="0" applyFont="1" applyFill="1" applyAlignment="1">
      <alignment vertical="center"/>
    </xf>
    <xf numFmtId="168" fontId="36" fillId="0" borderId="0" xfId="333" applyFont="1" applyFill="1" applyAlignment="1">
      <alignment vertical="center"/>
    </xf>
    <xf numFmtId="0" fontId="41" fillId="0" borderId="0" xfId="0" applyFont="1" applyFill="1" applyAlignment="1">
      <alignment vertical="center" wrapText="1"/>
    </xf>
    <xf numFmtId="0" fontId="44" fillId="0" borderId="0" xfId="0" applyFont="1" applyFill="1" applyBorder="1" applyAlignment="1">
      <alignment vertical="center"/>
    </xf>
    <xf numFmtId="168" fontId="44" fillId="0" borderId="0" xfId="333" applyFont="1" applyFill="1" applyBorder="1" applyAlignment="1">
      <alignment vertical="center"/>
    </xf>
    <xf numFmtId="4" fontId="41" fillId="0" borderId="0" xfId="0" applyNumberFormat="1" applyFont="1" applyFill="1" applyBorder="1" applyAlignment="1">
      <alignment vertical="center"/>
    </xf>
    <xf numFmtId="0" fontId="32" fillId="2" borderId="37" xfId="0" applyFont="1" applyFill="1" applyBorder="1"/>
    <xf numFmtId="0" fontId="32" fillId="2" borderId="10" xfId="0" applyFont="1" applyFill="1" applyBorder="1"/>
    <xf numFmtId="0" fontId="31" fillId="2" borderId="10" xfId="0" applyFont="1" applyFill="1" applyBorder="1" applyAlignment="1">
      <alignment wrapText="1"/>
    </xf>
    <xf numFmtId="0" fontId="31" fillId="2" borderId="11" xfId="0" applyFont="1" applyFill="1" applyBorder="1" applyAlignment="1">
      <alignment wrapText="1"/>
    </xf>
    <xf numFmtId="0" fontId="31" fillId="2" borderId="0" xfId="0" applyFont="1" applyFill="1" applyBorder="1" applyAlignment="1">
      <alignment horizontal="left" vertical="center" wrapText="1"/>
    </xf>
    <xf numFmtId="4" fontId="32" fillId="2" borderId="10" xfId="0" applyNumberFormat="1" applyFont="1" applyFill="1" applyBorder="1" applyAlignment="1">
      <alignment vertical="center" wrapText="1"/>
    </xf>
    <xf numFmtId="0" fontId="32" fillId="2" borderId="10" xfId="0" applyFont="1" applyFill="1" applyBorder="1" applyAlignment="1">
      <alignment horizontal="right" vertical="center" wrapText="1"/>
    </xf>
    <xf numFmtId="0" fontId="32" fillId="2" borderId="10" xfId="0" applyFont="1" applyFill="1" applyBorder="1" applyAlignment="1">
      <alignment vertical="center"/>
    </xf>
    <xf numFmtId="0" fontId="31" fillId="2" borderId="38" xfId="0" applyFont="1" applyFill="1" applyBorder="1" applyAlignment="1">
      <alignment vertical="center" wrapText="1"/>
    </xf>
    <xf numFmtId="0" fontId="31" fillId="2" borderId="28" xfId="0" applyFont="1" applyFill="1" applyBorder="1" applyAlignment="1">
      <alignment vertical="center" wrapText="1"/>
    </xf>
    <xf numFmtId="0" fontId="31" fillId="2" borderId="0" xfId="0" applyFont="1" applyFill="1" applyBorder="1" applyAlignment="1">
      <alignment vertical="center" wrapText="1"/>
    </xf>
    <xf numFmtId="0" fontId="31" fillId="2" borderId="8" xfId="0" applyFont="1" applyFill="1" applyBorder="1" applyAlignment="1">
      <alignment vertical="center" wrapText="1"/>
    </xf>
    <xf numFmtId="4" fontId="32" fillId="2" borderId="0" xfId="0" applyNumberFormat="1" applyFont="1" applyFill="1" applyBorder="1" applyAlignment="1">
      <alignment vertical="center" wrapText="1"/>
    </xf>
    <xf numFmtId="0" fontId="32" fillId="2" borderId="0" xfId="0" applyFont="1" applyFill="1" applyBorder="1" applyAlignment="1">
      <alignment horizontal="right" vertical="center" wrapText="1"/>
    </xf>
    <xf numFmtId="0" fontId="32" fillId="2" borderId="0" xfId="0" applyFont="1" applyFill="1" applyBorder="1" applyAlignment="1">
      <alignment vertical="center"/>
    </xf>
    <xf numFmtId="0" fontId="31" fillId="2" borderId="29" xfId="0" applyFont="1" applyFill="1" applyBorder="1" applyAlignment="1">
      <alignment vertical="center" wrapText="1"/>
    </xf>
    <xf numFmtId="4" fontId="32" fillId="2" borderId="0" xfId="0" applyNumberFormat="1" applyFont="1" applyFill="1" applyBorder="1" applyAlignment="1">
      <alignment wrapText="1"/>
    </xf>
    <xf numFmtId="0" fontId="32" fillId="2" borderId="0" xfId="0" applyFont="1" applyFill="1" applyBorder="1" applyAlignment="1">
      <alignment horizontal="right" wrapText="1"/>
    </xf>
    <xf numFmtId="0" fontId="31" fillId="2" borderId="0" xfId="0" applyFont="1" applyFill="1" applyBorder="1" applyAlignment="1">
      <alignment wrapText="1"/>
    </xf>
    <xf numFmtId="0" fontId="31" fillId="2" borderId="29" xfId="0" applyFont="1" applyFill="1" applyBorder="1" applyAlignment="1">
      <alignment wrapText="1"/>
    </xf>
    <xf numFmtId="0" fontId="32" fillId="2" borderId="28" xfId="0" applyFont="1" applyFill="1" applyBorder="1"/>
    <xf numFmtId="0" fontId="32" fillId="2" borderId="0" xfId="0" applyFont="1" applyFill="1" applyBorder="1"/>
    <xf numFmtId="0" fontId="31" fillId="2" borderId="0" xfId="0" applyFont="1" applyFill="1" applyBorder="1" applyAlignment="1">
      <alignment horizontal="justify" vertical="center" wrapText="1"/>
    </xf>
    <xf numFmtId="0" fontId="31" fillId="2" borderId="8" xfId="0" applyFont="1" applyFill="1" applyBorder="1" applyAlignment="1">
      <alignment horizontal="justify" vertical="center" wrapText="1"/>
    </xf>
    <xf numFmtId="4" fontId="31" fillId="2" borderId="1" xfId="0" applyNumberFormat="1" applyFont="1" applyFill="1" applyBorder="1" applyAlignment="1">
      <alignment vertical="top" wrapText="1"/>
    </xf>
    <xf numFmtId="0" fontId="32" fillId="2" borderId="1" xfId="0" applyFont="1" applyFill="1" applyBorder="1" applyAlignment="1">
      <alignment horizontal="right" vertical="center" wrapText="1"/>
    </xf>
    <xf numFmtId="0" fontId="31" fillId="2" borderId="1" xfId="0" applyFont="1" applyFill="1" applyBorder="1" applyAlignment="1">
      <alignment vertical="center" wrapText="1"/>
    </xf>
    <xf numFmtId="0" fontId="31" fillId="2" borderId="39" xfId="0" applyFont="1" applyFill="1" applyBorder="1" applyAlignment="1">
      <alignment vertical="center" wrapText="1"/>
    </xf>
    <xf numFmtId="0" fontId="45" fillId="2" borderId="0" xfId="0" applyFont="1" applyFill="1"/>
    <xf numFmtId="0" fontId="44" fillId="2" borderId="59" xfId="0" applyFont="1" applyFill="1" applyBorder="1" applyAlignment="1">
      <alignment horizontal="center" vertical="center"/>
    </xf>
    <xf numFmtId="0" fontId="44" fillId="2" borderId="3" xfId="0" applyFont="1" applyFill="1" applyBorder="1" applyAlignment="1">
      <alignment horizontal="center" vertical="center"/>
    </xf>
    <xf numFmtId="0" fontId="44" fillId="2" borderId="3" xfId="0" applyFont="1" applyFill="1" applyBorder="1" applyAlignment="1">
      <alignment horizontal="center" vertical="center" wrapText="1"/>
    </xf>
    <xf numFmtId="0" fontId="31" fillId="2" borderId="30" xfId="0" applyFont="1" applyFill="1" applyBorder="1" applyAlignment="1">
      <alignment horizontal="center" vertical="center" wrapText="1"/>
    </xf>
    <xf numFmtId="49" fontId="31" fillId="2" borderId="31" xfId="0" applyNumberFormat="1" applyFont="1" applyFill="1" applyBorder="1" applyAlignment="1">
      <alignment horizontal="center" vertical="center" wrapText="1"/>
    </xf>
    <xf numFmtId="0" fontId="31" fillId="2" borderId="31" xfId="0" applyFont="1" applyFill="1" applyBorder="1" applyAlignment="1">
      <alignment horizontal="center" vertical="center" wrapText="1"/>
    </xf>
    <xf numFmtId="177" fontId="31" fillId="2" borderId="31" xfId="0" applyNumberFormat="1" applyFont="1" applyFill="1" applyBorder="1" applyAlignment="1">
      <alignment horizontal="justify" vertical="center" wrapText="1"/>
    </xf>
    <xf numFmtId="3" fontId="31" fillId="2" borderId="31" xfId="0" applyNumberFormat="1" applyFont="1" applyFill="1" applyBorder="1" applyAlignment="1">
      <alignment horizontal="center" vertical="center" wrapText="1"/>
    </xf>
    <xf numFmtId="4" fontId="31" fillId="2" borderId="31" xfId="0" applyNumberFormat="1" applyFont="1" applyFill="1" applyBorder="1" applyAlignment="1">
      <alignment horizontal="right" vertical="center" wrapText="1"/>
    </xf>
    <xf numFmtId="4" fontId="31" fillId="2" borderId="32" xfId="0" applyNumberFormat="1" applyFont="1" applyFill="1" applyBorder="1" applyAlignment="1">
      <alignment horizontal="right" vertical="center" wrapText="1"/>
    </xf>
    <xf numFmtId="4" fontId="31" fillId="2" borderId="7" xfId="0" applyNumberFormat="1" applyFont="1" applyFill="1" applyBorder="1" applyAlignment="1">
      <alignment horizontal="center" vertical="center" wrapText="1"/>
    </xf>
    <xf numFmtId="4" fontId="31" fillId="2" borderId="2" xfId="0" applyNumberFormat="1" applyFont="1" applyFill="1" applyBorder="1" applyAlignment="1">
      <alignment horizontal="center" vertical="center" wrapText="1"/>
    </xf>
    <xf numFmtId="3" fontId="31" fillId="2" borderId="2" xfId="0" applyNumberFormat="1" applyFont="1" applyFill="1" applyBorder="1" applyAlignment="1">
      <alignment horizontal="center" vertical="center" wrapText="1"/>
    </xf>
    <xf numFmtId="0" fontId="31" fillId="2" borderId="0" xfId="0" applyFont="1" applyFill="1"/>
    <xf numFmtId="0" fontId="31" fillId="2" borderId="33" xfId="0" applyFont="1" applyFill="1" applyBorder="1" applyAlignment="1">
      <alignment horizontal="center" vertical="center" wrapText="1"/>
    </xf>
    <xf numFmtId="49" fontId="31" fillId="2" borderId="34" xfId="0" applyNumberFormat="1" applyFont="1" applyFill="1" applyBorder="1" applyAlignment="1">
      <alignment horizontal="center" vertical="center" wrapText="1"/>
    </xf>
    <xf numFmtId="0" fontId="31" fillId="2" borderId="34" xfId="0" applyFont="1" applyFill="1" applyBorder="1" applyAlignment="1">
      <alignment horizontal="center" vertical="center" wrapText="1"/>
    </xf>
    <xf numFmtId="177" fontId="31" fillId="2" borderId="34" xfId="0" applyNumberFormat="1" applyFont="1" applyFill="1" applyBorder="1" applyAlignment="1">
      <alignment horizontal="justify" vertical="center" wrapText="1"/>
    </xf>
    <xf numFmtId="3" fontId="31" fillId="2" borderId="40" xfId="0" applyNumberFormat="1" applyFont="1" applyFill="1" applyBorder="1" applyAlignment="1">
      <alignment horizontal="center" vertical="center" wrapText="1"/>
    </xf>
    <xf numFmtId="4" fontId="31" fillId="2" borderId="40" xfId="0" applyNumberFormat="1" applyFont="1" applyFill="1" applyBorder="1" applyAlignment="1">
      <alignment horizontal="right" vertical="center" wrapText="1"/>
    </xf>
    <xf numFmtId="4" fontId="31" fillId="2" borderId="57" xfId="0" applyNumberFormat="1" applyFont="1" applyFill="1" applyBorder="1" applyAlignment="1">
      <alignment horizontal="right" vertical="center" wrapText="1"/>
    </xf>
    <xf numFmtId="0" fontId="31" fillId="10" borderId="42" xfId="0" applyFont="1" applyFill="1" applyBorder="1" applyAlignment="1">
      <alignment horizontal="center" vertical="center" wrapText="1"/>
    </xf>
    <xf numFmtId="177" fontId="31" fillId="10" borderId="42" xfId="0" applyNumberFormat="1" applyFont="1" applyFill="1" applyBorder="1" applyAlignment="1">
      <alignment horizontal="justify" vertical="center" wrapText="1"/>
    </xf>
    <xf numFmtId="4" fontId="31" fillId="10" borderId="7" xfId="0" applyNumberFormat="1" applyFont="1" applyFill="1" applyBorder="1" applyAlignment="1">
      <alignment horizontal="center" vertical="center" wrapText="1"/>
    </xf>
    <xf numFmtId="0" fontId="32" fillId="2" borderId="61" xfId="0" applyFont="1" applyFill="1" applyBorder="1" applyAlignment="1">
      <alignment horizontal="center" vertical="center" wrapText="1"/>
    </xf>
    <xf numFmtId="0" fontId="32" fillId="2" borderId="4" xfId="0" applyFont="1" applyFill="1" applyBorder="1" applyAlignment="1">
      <alignment horizontal="center" vertical="center"/>
    </xf>
    <xf numFmtId="181" fontId="32" fillId="2" borderId="4" xfId="432" applyNumberFormat="1" applyFont="1" applyFill="1" applyBorder="1" applyAlignment="1">
      <alignment vertical="center"/>
    </xf>
    <xf numFmtId="4" fontId="32" fillId="2" borderId="62" xfId="0" applyNumberFormat="1" applyFont="1" applyFill="1" applyBorder="1" applyAlignment="1">
      <alignment horizontal="right" vertical="center" wrapText="1"/>
    </xf>
    <xf numFmtId="0" fontId="32" fillId="2" borderId="17" xfId="0" applyFont="1" applyFill="1" applyBorder="1" applyAlignment="1">
      <alignment horizontal="center" vertical="center" wrapText="1"/>
    </xf>
    <xf numFmtId="0" fontId="32" fillId="2" borderId="2" xfId="0" applyFont="1" applyFill="1" applyBorder="1" applyAlignment="1">
      <alignment horizontal="center" vertical="center"/>
    </xf>
    <xf numFmtId="181" fontId="32" fillId="2" borderId="2" xfId="432" applyNumberFormat="1" applyFont="1" applyFill="1" applyBorder="1" applyAlignment="1">
      <alignment vertical="center"/>
    </xf>
    <xf numFmtId="4" fontId="32" fillId="2" borderId="16" xfId="0" applyNumberFormat="1" applyFont="1" applyFill="1" applyBorder="1" applyAlignment="1">
      <alignment horizontal="right" vertical="center" wrapText="1"/>
    </xf>
    <xf numFmtId="0" fontId="32" fillId="2" borderId="59" xfId="0" applyFont="1" applyFill="1" applyBorder="1" applyAlignment="1">
      <alignment horizontal="center" vertical="center" wrapText="1"/>
    </xf>
    <xf numFmtId="0" fontId="32" fillId="2" borderId="3" xfId="0" applyFont="1" applyFill="1" applyBorder="1" applyAlignment="1">
      <alignment horizontal="center" vertical="center"/>
    </xf>
    <xf numFmtId="181" fontId="32" fillId="2" borderId="3" xfId="432" applyNumberFormat="1" applyFont="1" applyFill="1" applyBorder="1" applyAlignment="1">
      <alignment vertical="center"/>
    </xf>
    <xf numFmtId="4" fontId="32" fillId="2" borderId="60" xfId="0" applyNumberFormat="1" applyFont="1" applyFill="1" applyBorder="1" applyAlignment="1">
      <alignment horizontal="right" vertical="center" wrapText="1"/>
    </xf>
    <xf numFmtId="3" fontId="32" fillId="10" borderId="42" xfId="0" applyNumberFormat="1" applyFont="1" applyFill="1" applyBorder="1" applyAlignment="1">
      <alignment horizontal="center" vertical="center" wrapText="1"/>
    </xf>
    <xf numFmtId="4" fontId="32" fillId="10" borderId="42" xfId="0" applyNumberFormat="1" applyFont="1" applyFill="1" applyBorder="1" applyAlignment="1">
      <alignment horizontal="right" vertical="center" wrapText="1"/>
    </xf>
    <xf numFmtId="182" fontId="32" fillId="10" borderId="42" xfId="0" applyNumberFormat="1" applyFont="1" applyFill="1" applyBorder="1" applyAlignment="1">
      <alignment horizontal="right" vertical="center" wrapText="1"/>
    </xf>
    <xf numFmtId="4" fontId="32" fillId="10" borderId="41" xfId="0" applyNumberFormat="1" applyFont="1" applyFill="1" applyBorder="1" applyAlignment="1">
      <alignment horizontal="right" vertical="center" wrapText="1"/>
    </xf>
    <xf numFmtId="2" fontId="32" fillId="2" borderId="4" xfId="0" applyNumberFormat="1" applyFont="1" applyFill="1" applyBorder="1" applyAlignment="1">
      <alignment horizontal="center" vertical="center" wrapText="1"/>
    </xf>
    <xf numFmtId="181" fontId="32" fillId="2" borderId="15" xfId="432" applyNumberFormat="1" applyFont="1" applyFill="1" applyBorder="1" applyAlignment="1">
      <alignment vertical="center"/>
    </xf>
    <xf numFmtId="4" fontId="32" fillId="0" borderId="4" xfId="0" applyNumberFormat="1" applyFont="1" applyBorder="1" applyAlignment="1">
      <alignment horizontal="right" vertical="center" wrapText="1"/>
    </xf>
    <xf numFmtId="4" fontId="38" fillId="12" borderId="15" xfId="0" applyNumberFormat="1" applyFont="1" applyFill="1" applyBorder="1" applyAlignment="1">
      <alignment horizontal="center" vertical="center" wrapText="1"/>
    </xf>
    <xf numFmtId="4" fontId="38" fillId="12" borderId="15" xfId="0" applyNumberFormat="1" applyFont="1" applyFill="1" applyBorder="1" applyAlignment="1">
      <alignment horizontal="right" vertical="center" wrapText="1"/>
    </xf>
    <xf numFmtId="4" fontId="38" fillId="12" borderId="63" xfId="0" applyNumberFormat="1" applyFont="1" applyFill="1" applyBorder="1" applyAlignment="1">
      <alignment horizontal="right" vertical="center" wrapText="1"/>
    </xf>
    <xf numFmtId="4" fontId="38" fillId="12" borderId="7" xfId="0" applyNumberFormat="1" applyFont="1" applyFill="1" applyBorder="1" applyAlignment="1">
      <alignment horizontal="center" vertical="center" wrapText="1"/>
    </xf>
    <xf numFmtId="4" fontId="38" fillId="12" borderId="2" xfId="0" applyNumberFormat="1" applyFont="1" applyFill="1" applyBorder="1" applyAlignment="1">
      <alignment horizontal="center" vertical="center" wrapText="1"/>
    </xf>
    <xf numFmtId="3" fontId="38" fillId="12" borderId="2" xfId="0" applyNumberFormat="1" applyFont="1" applyFill="1" applyBorder="1" applyAlignment="1">
      <alignment horizontal="center" vertical="center" wrapText="1"/>
    </xf>
    <xf numFmtId="0" fontId="38" fillId="12" borderId="0" xfId="0" applyFont="1" applyFill="1"/>
    <xf numFmtId="0" fontId="32" fillId="2" borderId="31" xfId="0" applyFont="1" applyFill="1" applyBorder="1" applyAlignment="1">
      <alignment horizontal="center" vertical="center" wrapText="1"/>
    </xf>
    <xf numFmtId="37" fontId="31" fillId="2" borderId="2" xfId="0" applyNumberFormat="1" applyFont="1" applyFill="1" applyBorder="1" applyAlignment="1">
      <alignment horizontal="center" vertical="center" wrapText="1"/>
    </xf>
    <xf numFmtId="14" fontId="31" fillId="2" borderId="2" xfId="0" applyNumberFormat="1" applyFont="1" applyFill="1" applyBorder="1" applyAlignment="1">
      <alignment horizontal="center" vertical="center" wrapText="1"/>
    </xf>
    <xf numFmtId="4" fontId="31" fillId="2" borderId="34" xfId="0" applyNumberFormat="1" applyFont="1" applyFill="1" applyBorder="1" applyAlignment="1">
      <alignment horizontal="right" vertical="center" wrapText="1"/>
    </xf>
    <xf numFmtId="4" fontId="31" fillId="2" borderId="35" xfId="0" applyNumberFormat="1" applyFont="1" applyFill="1" applyBorder="1" applyAlignment="1">
      <alignment horizontal="right" vertical="center" wrapText="1"/>
    </xf>
    <xf numFmtId="0" fontId="31" fillId="10" borderId="42" xfId="0" applyFont="1" applyFill="1" applyBorder="1" applyAlignment="1">
      <alignment horizontal="left" vertical="center"/>
    </xf>
    <xf numFmtId="4" fontId="32" fillId="10" borderId="2" xfId="0" applyNumberFormat="1" applyFont="1" applyFill="1" applyBorder="1" applyAlignment="1">
      <alignment horizontal="center" vertical="center" wrapText="1"/>
    </xf>
    <xf numFmtId="39" fontId="32" fillId="10" borderId="2" xfId="0" applyNumberFormat="1" applyFont="1" applyFill="1" applyBorder="1" applyAlignment="1">
      <alignment horizontal="center" vertical="center" wrapText="1"/>
    </xf>
    <xf numFmtId="14" fontId="32" fillId="10" borderId="2" xfId="0" applyNumberFormat="1" applyFont="1" applyFill="1" applyBorder="1" applyAlignment="1">
      <alignment horizontal="center" vertical="center" wrapText="1"/>
    </xf>
    <xf numFmtId="0" fontId="31" fillId="2" borderId="4" xfId="0" applyFont="1" applyFill="1" applyBorder="1" applyAlignment="1">
      <alignment horizontal="center" vertical="center"/>
    </xf>
    <xf numFmtId="177" fontId="32" fillId="2" borderId="4" xfId="0" applyNumberFormat="1" applyFont="1" applyFill="1" applyBorder="1" applyAlignment="1">
      <alignment horizontal="justify" vertical="center" wrapText="1"/>
    </xf>
    <xf numFmtId="43" fontId="32" fillId="2" borderId="14" xfId="145" applyNumberFormat="1" applyFont="1" applyFill="1" applyBorder="1" applyAlignment="1">
      <alignment horizontal="center" vertical="center" wrapText="1" readingOrder="1"/>
    </xf>
    <xf numFmtId="39" fontId="32" fillId="2" borderId="2" xfId="0" applyNumberFormat="1" applyFont="1" applyFill="1" applyBorder="1" applyAlignment="1">
      <alignment horizontal="center" vertical="center" wrapText="1"/>
    </xf>
    <xf numFmtId="14" fontId="32" fillId="2" borderId="2" xfId="0" applyNumberFormat="1" applyFont="1" applyFill="1" applyBorder="1" applyAlignment="1">
      <alignment horizontal="center" vertical="center" wrapText="1"/>
    </xf>
    <xf numFmtId="0" fontId="31" fillId="2" borderId="2" xfId="0" applyFont="1" applyFill="1" applyBorder="1" applyAlignment="1">
      <alignment horizontal="center" vertical="center"/>
    </xf>
    <xf numFmtId="177" fontId="32" fillId="2" borderId="2" xfId="0" applyNumberFormat="1" applyFont="1" applyFill="1" applyBorder="1" applyAlignment="1">
      <alignment horizontal="justify" vertical="center" wrapText="1"/>
    </xf>
    <xf numFmtId="43" fontId="32" fillId="2" borderId="7" xfId="145" applyNumberFormat="1" applyFont="1" applyFill="1" applyBorder="1" applyAlignment="1">
      <alignment horizontal="center" vertical="center" wrapText="1" readingOrder="1"/>
    </xf>
    <xf numFmtId="39" fontId="31" fillId="2" borderId="2" xfId="0" applyNumberFormat="1" applyFont="1" applyFill="1" applyBorder="1" applyAlignment="1">
      <alignment horizontal="center" vertical="center" wrapText="1"/>
    </xf>
    <xf numFmtId="0" fontId="31" fillId="2" borderId="3" xfId="0" applyFont="1" applyFill="1" applyBorder="1" applyAlignment="1">
      <alignment horizontal="center" vertical="center"/>
    </xf>
    <xf numFmtId="177" fontId="32" fillId="2" borderId="3" xfId="0" applyNumberFormat="1" applyFont="1" applyFill="1" applyBorder="1" applyAlignment="1">
      <alignment horizontal="left" vertical="center" wrapText="1"/>
    </xf>
    <xf numFmtId="4" fontId="31" fillId="2" borderId="7" xfId="0" applyNumberFormat="1" applyFont="1" applyFill="1" applyBorder="1" applyAlignment="1">
      <alignment horizontal="right" vertical="center" wrapText="1"/>
    </xf>
    <xf numFmtId="37" fontId="32" fillId="2" borderId="2" xfId="0" applyNumberFormat="1" applyFont="1" applyFill="1" applyBorder="1" applyAlignment="1">
      <alignment horizontal="center" vertical="center" wrapText="1"/>
    </xf>
    <xf numFmtId="43" fontId="32" fillId="0" borderId="2" xfId="145" applyNumberFormat="1" applyFont="1" applyFill="1" applyBorder="1" applyAlignment="1">
      <alignment horizontal="center" vertical="center" wrapText="1" readingOrder="1"/>
    </xf>
    <xf numFmtId="4" fontId="38" fillId="12" borderId="16" xfId="0" applyNumberFormat="1" applyFont="1" applyFill="1" applyBorder="1" applyAlignment="1">
      <alignment horizontal="right" vertical="center" wrapText="1"/>
    </xf>
    <xf numFmtId="4" fontId="38" fillId="12" borderId="7" xfId="0" applyNumberFormat="1" applyFont="1" applyFill="1" applyBorder="1" applyAlignment="1">
      <alignment horizontal="center" vertical="center"/>
    </xf>
    <xf numFmtId="4" fontId="38" fillId="12" borderId="2" xfId="0" applyNumberFormat="1" applyFont="1" applyFill="1" applyBorder="1" applyAlignment="1">
      <alignment vertical="center"/>
    </xf>
    <xf numFmtId="168" fontId="38" fillId="12" borderId="2" xfId="333" applyFont="1" applyFill="1" applyBorder="1" applyAlignment="1">
      <alignment vertical="center"/>
    </xf>
    <xf numFmtId="0" fontId="39" fillId="12" borderId="2" xfId="0" applyFont="1" applyFill="1" applyBorder="1" applyAlignment="1">
      <alignment horizontal="center" vertical="center"/>
    </xf>
    <xf numFmtId="0" fontId="39" fillId="12" borderId="2" xfId="0" applyFont="1" applyFill="1" applyBorder="1" applyAlignment="1">
      <alignment horizontal="center" vertical="center" wrapText="1"/>
    </xf>
    <xf numFmtId="14" fontId="39" fillId="12" borderId="2" xfId="0" applyNumberFormat="1" applyFont="1" applyFill="1" applyBorder="1" applyAlignment="1">
      <alignment vertical="center"/>
    </xf>
    <xf numFmtId="14" fontId="39" fillId="12" borderId="2" xfId="0" applyNumberFormat="1" applyFont="1" applyFill="1" applyBorder="1" applyAlignment="1">
      <alignment horizontal="center" vertical="center"/>
    </xf>
    <xf numFmtId="0" fontId="38" fillId="12" borderId="64" xfId="0" applyFont="1" applyFill="1" applyBorder="1" applyAlignment="1">
      <alignment vertical="center"/>
    </xf>
    <xf numFmtId="0" fontId="38" fillId="12" borderId="55" xfId="0" applyFont="1" applyFill="1" applyBorder="1" applyAlignment="1">
      <alignment vertical="center" wrapText="1"/>
    </xf>
    <xf numFmtId="4" fontId="38" fillId="12" borderId="34" xfId="0" applyNumberFormat="1" applyFont="1" applyFill="1" applyBorder="1" applyAlignment="1">
      <alignment horizontal="right" vertical="center" wrapText="1"/>
    </xf>
    <xf numFmtId="4" fontId="38" fillId="12" borderId="35" xfId="0" applyNumberFormat="1" applyFont="1" applyFill="1" applyBorder="1" applyAlignment="1">
      <alignment horizontal="right" vertical="center" wrapText="1"/>
    </xf>
    <xf numFmtId="4" fontId="39" fillId="12" borderId="2" xfId="0" applyNumberFormat="1" applyFont="1" applyFill="1" applyBorder="1" applyAlignment="1">
      <alignment horizontal="center" vertical="center" wrapText="1"/>
    </xf>
    <xf numFmtId="37" fontId="39" fillId="12" borderId="2" xfId="0" applyNumberFormat="1" applyFont="1" applyFill="1" applyBorder="1" applyAlignment="1">
      <alignment horizontal="center" vertical="center" wrapText="1"/>
    </xf>
    <xf numFmtId="3" fontId="39" fillId="12" borderId="2" xfId="0" applyNumberFormat="1" applyFont="1" applyFill="1" applyBorder="1" applyAlignment="1">
      <alignment horizontal="center" vertical="center" wrapText="1"/>
    </xf>
    <xf numFmtId="14" fontId="39" fillId="12" borderId="2" xfId="0" applyNumberFormat="1" applyFont="1" applyFill="1" applyBorder="1" applyAlignment="1">
      <alignment horizontal="center" vertical="center" wrapText="1"/>
    </xf>
    <xf numFmtId="0" fontId="32" fillId="2" borderId="52" xfId="0" applyFont="1" applyFill="1" applyBorder="1" applyAlignment="1">
      <alignment horizontal="right" vertical="center"/>
    </xf>
    <xf numFmtId="4" fontId="31" fillId="2" borderId="7" xfId="0" applyNumberFormat="1" applyFont="1" applyFill="1" applyBorder="1" applyAlignment="1">
      <alignment horizontal="center" vertical="center"/>
    </xf>
    <xf numFmtId="4" fontId="31" fillId="2" borderId="2" xfId="0" applyNumberFormat="1" applyFont="1" applyFill="1" applyBorder="1" applyAlignment="1">
      <alignment vertical="center"/>
    </xf>
    <xf numFmtId="168" fontId="32" fillId="2" borderId="2" xfId="333" applyFont="1" applyFill="1" applyBorder="1" applyAlignment="1">
      <alignment vertical="center"/>
    </xf>
    <xf numFmtId="14" fontId="32" fillId="2" borderId="2" xfId="0" applyNumberFormat="1" applyFont="1" applyFill="1" applyBorder="1" applyAlignment="1">
      <alignment vertical="center"/>
    </xf>
    <xf numFmtId="14" fontId="32" fillId="2" borderId="2" xfId="0" applyNumberFormat="1" applyFont="1" applyFill="1" applyBorder="1" applyAlignment="1">
      <alignment horizontal="center" vertical="center"/>
    </xf>
    <xf numFmtId="3" fontId="32" fillId="2" borderId="54" xfId="0" applyNumberFormat="1" applyFont="1" applyFill="1" applyBorder="1" applyAlignment="1">
      <alignment horizontal="right" vertical="center" wrapText="1"/>
    </xf>
    <xf numFmtId="4" fontId="32" fillId="2" borderId="54" xfId="0" applyNumberFormat="1" applyFont="1" applyFill="1" applyBorder="1" applyAlignment="1">
      <alignment vertical="center" wrapText="1"/>
    </xf>
    <xf numFmtId="4" fontId="32" fillId="2" borderId="7" xfId="0" applyNumberFormat="1" applyFont="1" applyFill="1" applyBorder="1" applyAlignment="1">
      <alignment horizontal="center" vertical="center"/>
    </xf>
    <xf numFmtId="4" fontId="32" fillId="2" borderId="2" xfId="0" applyNumberFormat="1" applyFont="1" applyFill="1" applyBorder="1" applyAlignment="1">
      <alignment vertical="center"/>
    </xf>
    <xf numFmtId="0" fontId="41" fillId="2" borderId="0" xfId="0" applyFont="1" applyFill="1"/>
    <xf numFmtId="0" fontId="41" fillId="2" borderId="0" xfId="0" applyFont="1" applyFill="1" applyAlignment="1">
      <alignment horizontal="right"/>
    </xf>
    <xf numFmtId="4" fontId="36" fillId="2" borderId="0" xfId="0" applyNumberFormat="1" applyFont="1" applyFill="1" applyAlignment="1">
      <alignment horizontal="center" vertical="center" wrapText="1"/>
    </xf>
    <xf numFmtId="4" fontId="42" fillId="2" borderId="0" xfId="333" applyNumberFormat="1" applyFont="1" applyFill="1" applyBorder="1" applyAlignment="1">
      <alignment horizontal="right" vertical="center" wrapText="1"/>
    </xf>
    <xf numFmtId="4" fontId="42" fillId="2" borderId="0" xfId="0" applyNumberFormat="1" applyFont="1" applyFill="1"/>
    <xf numFmtId="0" fontId="42" fillId="2" borderId="0" xfId="0" applyFont="1" applyFill="1" applyAlignment="1">
      <alignment horizontal="center"/>
    </xf>
    <xf numFmtId="0" fontId="42" fillId="2" borderId="0" xfId="0" applyFont="1" applyFill="1"/>
    <xf numFmtId="0" fontId="42" fillId="2" borderId="0" xfId="0" applyFont="1" applyFill="1" applyAlignment="1">
      <alignment wrapText="1"/>
    </xf>
    <xf numFmtId="14" fontId="42" fillId="2" borderId="0" xfId="0" applyNumberFormat="1" applyFont="1" applyFill="1"/>
    <xf numFmtId="0" fontId="46" fillId="2" borderId="0" xfId="0" applyFont="1" applyFill="1"/>
    <xf numFmtId="0" fontId="43" fillId="2" borderId="2" xfId="0" applyFont="1" applyFill="1" applyBorder="1" applyAlignment="1">
      <alignment vertical="center"/>
    </xf>
    <xf numFmtId="4" fontId="41" fillId="2" borderId="0" xfId="0" applyNumberFormat="1" applyFont="1" applyFill="1"/>
    <xf numFmtId="4" fontId="41" fillId="2" borderId="0" xfId="0" applyNumberFormat="1" applyFont="1" applyFill="1" applyAlignment="1">
      <alignment horizontal="center" vertical="center"/>
    </xf>
    <xf numFmtId="4" fontId="41" fillId="2" borderId="0" xfId="0" applyNumberFormat="1" applyFont="1" applyFill="1" applyAlignment="1">
      <alignment vertical="center"/>
    </xf>
    <xf numFmtId="168" fontId="41" fillId="2" borderId="0" xfId="333" applyFont="1" applyFill="1" applyBorder="1" applyAlignment="1">
      <alignment vertical="center"/>
    </xf>
    <xf numFmtId="0" fontId="41" fillId="2" borderId="0" xfId="0" applyFont="1" applyFill="1" applyAlignment="1">
      <alignment horizontal="center" vertical="center"/>
    </xf>
    <xf numFmtId="0" fontId="41" fillId="2" borderId="0" xfId="0" applyFont="1" applyFill="1" applyAlignment="1">
      <alignment horizontal="center" vertical="center" wrapText="1"/>
    </xf>
    <xf numFmtId="14" fontId="41" fillId="2" borderId="0" xfId="0" applyNumberFormat="1" applyFont="1" applyFill="1" applyAlignment="1">
      <alignment vertical="center"/>
    </xf>
    <xf numFmtId="14" fontId="41" fillId="2" borderId="0" xfId="0" applyNumberFormat="1" applyFont="1" applyFill="1" applyAlignment="1">
      <alignment horizontal="center" vertical="center"/>
    </xf>
    <xf numFmtId="0" fontId="44" fillId="2" borderId="2" xfId="0" applyFont="1" applyFill="1" applyBorder="1" applyAlignment="1">
      <alignment vertical="center"/>
    </xf>
    <xf numFmtId="4" fontId="47" fillId="2" borderId="0" xfId="0" applyNumberFormat="1" applyFont="1" applyFill="1"/>
    <xf numFmtId="0" fontId="46" fillId="2" borderId="0" xfId="0" applyFont="1" applyFill="1" applyAlignment="1">
      <alignment vertical="center"/>
    </xf>
    <xf numFmtId="0" fontId="46" fillId="2" borderId="0" xfId="0" applyFont="1" applyFill="1" applyAlignment="1">
      <alignment horizontal="right" vertical="center"/>
    </xf>
    <xf numFmtId="37" fontId="36" fillId="2" borderId="0" xfId="0" applyNumberFormat="1" applyFont="1" applyFill="1" applyAlignment="1">
      <alignment horizontal="center" vertical="center" wrapText="1"/>
    </xf>
    <xf numFmtId="3" fontId="36" fillId="2" borderId="0" xfId="0" applyNumberFormat="1" applyFont="1" applyFill="1" applyAlignment="1">
      <alignment horizontal="center" vertical="center" wrapText="1"/>
    </xf>
    <xf numFmtId="14" fontId="36" fillId="2" borderId="0" xfId="0" applyNumberFormat="1" applyFont="1" applyFill="1" applyAlignment="1">
      <alignment horizontal="center" vertical="center" wrapText="1"/>
    </xf>
    <xf numFmtId="0" fontId="46" fillId="2" borderId="0" xfId="0" applyFont="1" applyFill="1" applyAlignment="1">
      <alignment horizontal="right"/>
    </xf>
    <xf numFmtId="0" fontId="43" fillId="2" borderId="0" xfId="0" applyFont="1" applyFill="1" applyAlignment="1">
      <alignment vertical="center"/>
    </xf>
    <xf numFmtId="168" fontId="43" fillId="2" borderId="0" xfId="333" applyFont="1" applyFill="1" applyBorder="1"/>
    <xf numFmtId="41" fontId="46" fillId="2" borderId="0" xfId="352" applyFont="1" applyFill="1"/>
    <xf numFmtId="4" fontId="48" fillId="2" borderId="0" xfId="0" applyNumberFormat="1" applyFont="1" applyFill="1"/>
    <xf numFmtId="4" fontId="45" fillId="2" borderId="0" xfId="0" applyNumberFormat="1" applyFont="1" applyFill="1"/>
    <xf numFmtId="4" fontId="45" fillId="2" borderId="0" xfId="0" applyNumberFormat="1" applyFont="1" applyFill="1" applyAlignment="1">
      <alignment vertical="center"/>
    </xf>
    <xf numFmtId="0" fontId="45" fillId="2" borderId="0" xfId="0" applyFont="1" applyFill="1" applyAlignment="1">
      <alignment vertical="center"/>
    </xf>
    <xf numFmtId="0" fontId="45" fillId="2" borderId="0" xfId="0" applyFont="1" applyFill="1" applyAlignment="1">
      <alignment horizontal="center" vertical="center"/>
    </xf>
    <xf numFmtId="49" fontId="36" fillId="2" borderId="0" xfId="0" applyNumberFormat="1" applyFont="1" applyFill="1" applyAlignment="1">
      <alignment wrapText="1"/>
    </xf>
    <xf numFmtId="4" fontId="42" fillId="2" borderId="0" xfId="432" applyNumberFormat="1" applyFont="1" applyFill="1" applyBorder="1" applyAlignment="1">
      <alignment vertical="center"/>
    </xf>
    <xf numFmtId="0" fontId="41" fillId="2" borderId="0" xfId="0" applyFont="1" applyFill="1" applyAlignment="1">
      <alignment vertical="center"/>
    </xf>
    <xf numFmtId="4" fontId="41" fillId="2" borderId="0" xfId="0" applyNumberFormat="1" applyFont="1" applyFill="1" applyAlignment="1">
      <alignment horizontal="left" vertical="center" wrapText="1"/>
    </xf>
    <xf numFmtId="4" fontId="46" fillId="2" borderId="0" xfId="0" applyNumberFormat="1" applyFont="1" applyFill="1" applyAlignment="1">
      <alignment vertical="center"/>
    </xf>
    <xf numFmtId="4" fontId="46" fillId="2" borderId="0" xfId="0" applyNumberFormat="1" applyFont="1" applyFill="1"/>
    <xf numFmtId="0" fontId="40" fillId="2" borderId="0" xfId="0" applyFont="1" applyFill="1"/>
    <xf numFmtId="0" fontId="49" fillId="2" borderId="2" xfId="0" applyFont="1" applyFill="1" applyBorder="1" applyAlignment="1">
      <alignment horizontal="center"/>
    </xf>
    <xf numFmtId="0" fontId="40" fillId="2" borderId="37" xfId="0" applyFont="1" applyFill="1" applyBorder="1"/>
    <xf numFmtId="0" fontId="40" fillId="2" borderId="10" xfId="0" applyFont="1" applyFill="1" applyBorder="1"/>
    <xf numFmtId="0" fontId="49" fillId="2" borderId="10" xfId="0" applyFont="1" applyFill="1" applyBorder="1" applyAlignment="1">
      <alignment wrapText="1"/>
    </xf>
    <xf numFmtId="0" fontId="49" fillId="2" borderId="11" xfId="0" applyFont="1" applyFill="1" applyBorder="1" applyAlignment="1">
      <alignment wrapText="1"/>
    </xf>
    <xf numFmtId="4" fontId="40" fillId="2" borderId="10" xfId="0" applyNumberFormat="1" applyFont="1" applyFill="1" applyBorder="1" applyAlignment="1">
      <alignment vertical="center" wrapText="1"/>
    </xf>
    <xf numFmtId="0" fontId="40" fillId="2" borderId="10" xfId="0" applyFont="1" applyFill="1" applyBorder="1" applyAlignment="1">
      <alignment horizontal="right" vertical="center" wrapText="1"/>
    </xf>
    <xf numFmtId="0" fontId="40" fillId="2" borderId="10" xfId="0" applyFont="1" applyFill="1" applyBorder="1" applyAlignment="1">
      <alignment vertical="center"/>
    </xf>
    <xf numFmtId="0" fontId="49" fillId="2" borderId="38" xfId="0" applyFont="1" applyFill="1" applyBorder="1" applyAlignment="1">
      <alignment vertical="center" wrapText="1"/>
    </xf>
    <xf numFmtId="0" fontId="49" fillId="2" borderId="28" xfId="0" applyFont="1" applyFill="1" applyBorder="1" applyAlignment="1">
      <alignment vertical="center" wrapText="1"/>
    </xf>
    <xf numFmtId="0" fontId="49" fillId="2" borderId="0" xfId="0" applyFont="1" applyFill="1" applyBorder="1" applyAlignment="1">
      <alignment vertical="center" wrapText="1"/>
    </xf>
    <xf numFmtId="0" fontId="40" fillId="2" borderId="0" xfId="0" applyFont="1" applyFill="1" applyBorder="1" applyAlignment="1">
      <alignment vertical="center" wrapText="1"/>
    </xf>
    <xf numFmtId="0" fontId="49" fillId="2" borderId="8" xfId="0" applyFont="1" applyFill="1" applyBorder="1" applyAlignment="1">
      <alignment vertical="center" wrapText="1"/>
    </xf>
    <xf numFmtId="0" fontId="40" fillId="2" borderId="0" xfId="0" applyFont="1" applyFill="1" applyBorder="1" applyAlignment="1">
      <alignment horizontal="left" vertical="center" wrapText="1"/>
    </xf>
    <xf numFmtId="4" fontId="40" fillId="2" borderId="0" xfId="0" applyNumberFormat="1" applyFont="1" applyFill="1" applyBorder="1" applyAlignment="1">
      <alignment vertical="center" wrapText="1"/>
    </xf>
    <xf numFmtId="0" fontId="40" fillId="2" borderId="0" xfId="0" applyFont="1" applyFill="1" applyBorder="1" applyAlignment="1">
      <alignment horizontal="right" vertical="center" wrapText="1"/>
    </xf>
    <xf numFmtId="0" fontId="40" fillId="2" borderId="0" xfId="0" applyFont="1" applyFill="1" applyBorder="1" applyAlignment="1">
      <alignment vertical="center"/>
    </xf>
    <xf numFmtId="0" fontId="49" fillId="2" borderId="29" xfId="0" applyFont="1" applyFill="1" applyBorder="1" applyAlignment="1">
      <alignment vertical="center" wrapText="1"/>
    </xf>
    <xf numFmtId="4" fontId="40" fillId="2" borderId="0" xfId="0" applyNumberFormat="1" applyFont="1" applyFill="1" applyBorder="1" applyAlignment="1">
      <alignment wrapText="1"/>
    </xf>
    <xf numFmtId="0" fontId="40" fillId="2" borderId="0" xfId="0" applyFont="1" applyFill="1" applyBorder="1" applyAlignment="1">
      <alignment horizontal="right" wrapText="1"/>
    </xf>
    <xf numFmtId="0" fontId="49" fillId="2" borderId="0" xfId="0" applyFont="1" applyFill="1" applyBorder="1" applyAlignment="1">
      <alignment wrapText="1"/>
    </xf>
    <xf numFmtId="0" fontId="49" fillId="2" borderId="29" xfId="0" applyFont="1" applyFill="1" applyBorder="1" applyAlignment="1">
      <alignment wrapText="1"/>
    </xf>
    <xf numFmtId="0" fontId="40" fillId="2" borderId="28" xfId="0" applyFont="1" applyFill="1" applyBorder="1"/>
    <xf numFmtId="0" fontId="40" fillId="2" borderId="0" xfId="0" applyFont="1" applyFill="1" applyBorder="1"/>
    <xf numFmtId="0" fontId="49" fillId="2" borderId="0" xfId="0" applyFont="1" applyFill="1" applyBorder="1" applyAlignment="1">
      <alignment horizontal="justify" vertical="center" wrapText="1"/>
    </xf>
    <xf numFmtId="0" fontId="49" fillId="2" borderId="8" xfId="0" applyFont="1" applyFill="1" applyBorder="1" applyAlignment="1">
      <alignment horizontal="justify" vertical="center" wrapText="1"/>
    </xf>
    <xf numFmtId="4" fontId="49" fillId="2" borderId="1" xfId="0" applyNumberFormat="1" applyFont="1" applyFill="1" applyBorder="1" applyAlignment="1">
      <alignment vertical="top" wrapText="1"/>
    </xf>
    <xf numFmtId="0" fontId="40" fillId="2" borderId="1" xfId="0" applyFont="1" applyFill="1" applyBorder="1" applyAlignment="1">
      <alignment horizontal="right" vertical="center" wrapText="1"/>
    </xf>
    <xf numFmtId="0" fontId="49" fillId="2" borderId="1" xfId="0" applyFont="1" applyFill="1" applyBorder="1" applyAlignment="1">
      <alignment vertical="center" wrapText="1"/>
    </xf>
    <xf numFmtId="0" fontId="49" fillId="2" borderId="39" xfId="0" applyFont="1" applyFill="1" applyBorder="1" applyAlignment="1">
      <alignment vertical="center" wrapText="1"/>
    </xf>
    <xf numFmtId="0" fontId="49" fillId="2" borderId="59" xfId="0" applyFont="1" applyFill="1" applyBorder="1" applyAlignment="1">
      <alignment horizontal="center" vertical="center"/>
    </xf>
    <xf numFmtId="0" fontId="49" fillId="2" borderId="3" xfId="0" applyFont="1" applyFill="1" applyBorder="1" applyAlignment="1">
      <alignment horizontal="center" vertical="center"/>
    </xf>
    <xf numFmtId="0" fontId="40" fillId="2" borderId="3" xfId="0" applyFont="1" applyFill="1" applyBorder="1" applyAlignment="1">
      <alignment horizontal="center" vertical="center"/>
    </xf>
    <xf numFmtId="0" fontId="49" fillId="2" borderId="3" xfId="0" applyFont="1" applyFill="1" applyBorder="1" applyAlignment="1">
      <alignment horizontal="center" vertical="center" wrapText="1"/>
    </xf>
    <xf numFmtId="1" fontId="49" fillId="2" borderId="30" xfId="0" applyNumberFormat="1" applyFont="1" applyFill="1" applyBorder="1" applyAlignment="1">
      <alignment horizontal="center" vertical="center" wrapText="1"/>
    </xf>
    <xf numFmtId="49" fontId="40" fillId="2" borderId="31" xfId="0" applyNumberFormat="1" applyFont="1" applyFill="1" applyBorder="1" applyAlignment="1">
      <alignment horizontal="center" vertical="center" wrapText="1"/>
    </xf>
    <xf numFmtId="1" fontId="49" fillId="2" borderId="31" xfId="0" applyNumberFormat="1" applyFont="1" applyFill="1" applyBorder="1" applyAlignment="1">
      <alignment horizontal="center" vertical="center" wrapText="1"/>
    </xf>
    <xf numFmtId="1" fontId="40" fillId="2" borderId="31" xfId="0" applyNumberFormat="1" applyFont="1" applyFill="1" applyBorder="1" applyAlignment="1">
      <alignment horizontal="center" vertical="center" wrapText="1"/>
    </xf>
    <xf numFmtId="49" fontId="49" fillId="2" borderId="31" xfId="0" applyNumberFormat="1" applyFont="1" applyFill="1" applyBorder="1" applyAlignment="1">
      <alignment horizontal="center" vertical="center"/>
    </xf>
    <xf numFmtId="0" fontId="49" fillId="2" borderId="31" xfId="0" applyFont="1" applyFill="1" applyBorder="1" applyAlignment="1">
      <alignment horizontal="left" vertical="center" wrapText="1"/>
    </xf>
    <xf numFmtId="3" fontId="49" fillId="2" borderId="31" xfId="0" applyNumberFormat="1" applyFont="1" applyFill="1" applyBorder="1" applyAlignment="1">
      <alignment horizontal="center" vertical="center" wrapText="1"/>
    </xf>
    <xf numFmtId="4" fontId="49" fillId="2" borderId="31" xfId="0" applyNumberFormat="1" applyFont="1" applyFill="1" applyBorder="1" applyAlignment="1">
      <alignment horizontal="right" vertical="center" wrapText="1"/>
    </xf>
    <xf numFmtId="4" fontId="49" fillId="2" borderId="32" xfId="0" applyNumberFormat="1" applyFont="1" applyFill="1" applyBorder="1" applyAlignment="1">
      <alignment horizontal="right" vertical="center" wrapText="1"/>
    </xf>
    <xf numFmtId="0" fontId="49" fillId="2" borderId="51" xfId="0" applyFont="1" applyFill="1" applyBorder="1" applyAlignment="1">
      <alignment horizontal="center" vertical="center"/>
    </xf>
    <xf numFmtId="168" fontId="49" fillId="2" borderId="31" xfId="333" applyFont="1" applyFill="1" applyBorder="1" applyAlignment="1">
      <alignment horizontal="left" vertical="center" wrapText="1" readingOrder="1"/>
    </xf>
    <xf numFmtId="168" fontId="49" fillId="2" borderId="51" xfId="333" applyFont="1" applyFill="1" applyBorder="1" applyAlignment="1">
      <alignment vertical="center"/>
    </xf>
    <xf numFmtId="0" fontId="49" fillId="2" borderId="31" xfId="0" applyFont="1" applyFill="1" applyBorder="1" applyAlignment="1">
      <alignment horizontal="center" vertical="center"/>
    </xf>
    <xf numFmtId="0" fontId="49" fillId="2" borderId="31" xfId="0" applyFont="1" applyFill="1" applyBorder="1" applyAlignment="1">
      <alignment horizontal="center" vertical="center" wrapText="1"/>
    </xf>
    <xf numFmtId="14" fontId="49" fillId="2" borderId="31" xfId="0" applyNumberFormat="1" applyFont="1" applyFill="1" applyBorder="1" applyAlignment="1">
      <alignment vertical="center"/>
    </xf>
    <xf numFmtId="14" fontId="49" fillId="2" borderId="31" xfId="0" applyNumberFormat="1" applyFont="1" applyFill="1" applyBorder="1" applyAlignment="1">
      <alignment horizontal="center" vertical="center"/>
    </xf>
    <xf numFmtId="0" fontId="49" fillId="2" borderId="66" xfId="0" applyFont="1" applyFill="1" applyBorder="1"/>
    <xf numFmtId="0" fontId="49" fillId="2" borderId="33" xfId="0" applyFont="1" applyFill="1" applyBorder="1" applyAlignment="1">
      <alignment horizontal="center" vertical="center"/>
    </xf>
    <xf numFmtId="49" fontId="40" fillId="2" borderId="34" xfId="0" applyNumberFormat="1" applyFont="1" applyFill="1" applyBorder="1" applyAlignment="1">
      <alignment horizontal="center" vertical="center" wrapText="1"/>
    </xf>
    <xf numFmtId="0" fontId="49" fillId="2" borderId="34" xfId="0" applyFont="1" applyFill="1" applyBorder="1" applyAlignment="1">
      <alignment horizontal="center" vertical="center"/>
    </xf>
    <xf numFmtId="0" fontId="40" fillId="2" borderId="34" xfId="0" applyFont="1" applyFill="1" applyBorder="1" applyAlignment="1">
      <alignment horizontal="center" vertical="center"/>
    </xf>
    <xf numFmtId="49" fontId="49" fillId="2" borderId="34" xfId="0" applyNumberFormat="1" applyFont="1" applyFill="1" applyBorder="1" applyAlignment="1">
      <alignment horizontal="center" vertical="center"/>
    </xf>
    <xf numFmtId="0" fontId="49" fillId="2" borderId="34" xfId="0" applyFont="1" applyFill="1" applyBorder="1" applyAlignment="1">
      <alignment horizontal="center" vertical="center" wrapText="1"/>
    </xf>
    <xf numFmtId="0" fontId="49" fillId="2" borderId="34" xfId="0" applyFont="1" applyFill="1" applyBorder="1" applyAlignment="1">
      <alignment horizontal="left" vertical="center"/>
    </xf>
    <xf numFmtId="3" fontId="49" fillId="2" borderId="34" xfId="0" applyNumberFormat="1" applyFont="1" applyFill="1" applyBorder="1" applyAlignment="1">
      <alignment horizontal="center" vertical="center" wrapText="1"/>
    </xf>
    <xf numFmtId="4" fontId="49" fillId="2" borderId="34" xfId="0" applyNumberFormat="1" applyFont="1" applyFill="1" applyBorder="1" applyAlignment="1">
      <alignment horizontal="right" vertical="center" wrapText="1"/>
    </xf>
    <xf numFmtId="4" fontId="49" fillId="2" borderId="35" xfId="0" applyNumberFormat="1" applyFont="1" applyFill="1" applyBorder="1" applyAlignment="1">
      <alignment horizontal="right" vertical="center" wrapText="1"/>
    </xf>
    <xf numFmtId="3" fontId="40" fillId="2" borderId="56" xfId="0" applyNumberFormat="1" applyFont="1" applyFill="1" applyBorder="1" applyAlignment="1">
      <alignment horizontal="center" vertical="center" wrapText="1"/>
    </xf>
    <xf numFmtId="168" fontId="49" fillId="2" borderId="34" xfId="333" applyFont="1" applyFill="1" applyBorder="1" applyAlignment="1">
      <alignment horizontal="left" vertical="center" wrapText="1" readingOrder="1"/>
    </xf>
    <xf numFmtId="4" fontId="40" fillId="2" borderId="56" xfId="0" applyNumberFormat="1" applyFont="1" applyFill="1" applyBorder="1" applyAlignment="1">
      <alignment horizontal="center" vertical="center" wrapText="1"/>
    </xf>
    <xf numFmtId="37" fontId="40" fillId="2" borderId="34" xfId="0" applyNumberFormat="1" applyFont="1" applyFill="1" applyBorder="1" applyAlignment="1">
      <alignment horizontal="center" vertical="center" wrapText="1"/>
    </xf>
    <xf numFmtId="3" fontId="40" fillId="2" borderId="34" xfId="0" applyNumberFormat="1" applyFont="1" applyFill="1" applyBorder="1" applyAlignment="1">
      <alignment horizontal="center" vertical="center" wrapText="1"/>
    </xf>
    <xf numFmtId="14" fontId="40" fillId="2" borderId="34" xfId="0" applyNumberFormat="1" applyFont="1" applyFill="1" applyBorder="1" applyAlignment="1">
      <alignment horizontal="center" vertical="center" wrapText="1"/>
    </xf>
    <xf numFmtId="0" fontId="40" fillId="2" borderId="67" xfId="0" applyFont="1" applyFill="1" applyBorder="1"/>
    <xf numFmtId="1" fontId="40" fillId="2" borderId="61" xfId="0" applyNumberFormat="1" applyFont="1" applyFill="1" applyBorder="1" applyAlignment="1">
      <alignment horizontal="center" vertical="center" wrapText="1"/>
    </xf>
    <xf numFmtId="49" fontId="40" fillId="2" borderId="4" xfId="0" applyNumberFormat="1" applyFont="1" applyFill="1" applyBorder="1" applyAlignment="1">
      <alignment horizontal="center" vertical="center" wrapText="1"/>
    </xf>
    <xf numFmtId="1" fontId="40" fillId="2" borderId="4" xfId="0" applyNumberFormat="1" applyFont="1" applyFill="1" applyBorder="1" applyAlignment="1">
      <alignment horizontal="center" vertical="center" wrapText="1"/>
    </xf>
    <xf numFmtId="0" fontId="40" fillId="2" borderId="4" xfId="0" applyFont="1" applyFill="1" applyBorder="1" applyAlignment="1">
      <alignment horizontal="center" vertical="center"/>
    </xf>
    <xf numFmtId="49" fontId="40" fillId="2" borderId="4" xfId="0" applyNumberFormat="1" applyFont="1" applyFill="1" applyBorder="1" applyAlignment="1">
      <alignment horizontal="center" vertical="center"/>
    </xf>
    <xf numFmtId="2" fontId="40" fillId="2" borderId="4" xfId="0" applyNumberFormat="1" applyFont="1" applyFill="1" applyBorder="1" applyAlignment="1">
      <alignment horizontal="center" vertical="center" wrapText="1"/>
    </xf>
    <xf numFmtId="0" fontId="40" fillId="2" borderId="4" xfId="430" applyFont="1" applyFill="1" applyBorder="1" applyAlignment="1">
      <alignment horizontal="center" vertical="center" wrapText="1"/>
    </xf>
    <xf numFmtId="0" fontId="40" fillId="2" borderId="4" xfId="430" applyFont="1" applyFill="1" applyBorder="1" applyAlignment="1">
      <alignment horizontal="justify" vertical="center" wrapText="1"/>
    </xf>
    <xf numFmtId="3" fontId="40" fillId="2" borderId="4" xfId="430" applyNumberFormat="1" applyFont="1" applyFill="1" applyBorder="1" applyAlignment="1">
      <alignment horizontal="center" vertical="center" wrapText="1"/>
    </xf>
    <xf numFmtId="4" fontId="40" fillId="2" borderId="4" xfId="0" applyNumberFormat="1" applyFont="1" applyFill="1" applyBorder="1" applyAlignment="1">
      <alignment horizontal="right" vertical="center" wrapText="1"/>
    </xf>
    <xf numFmtId="4" fontId="40" fillId="2" borderId="62" xfId="0" applyNumberFormat="1" applyFont="1" applyFill="1" applyBorder="1" applyAlignment="1">
      <alignment horizontal="right" vertical="center" wrapText="1"/>
    </xf>
    <xf numFmtId="4" fontId="49" fillId="2" borderId="14" xfId="0" applyNumberFormat="1" applyFont="1" applyFill="1" applyBorder="1" applyAlignment="1">
      <alignment horizontal="right" vertical="center" wrapText="1"/>
    </xf>
    <xf numFmtId="168" fontId="49" fillId="2" borderId="4" xfId="333" applyFont="1" applyFill="1" applyBorder="1" applyAlignment="1">
      <alignment horizontal="left" vertical="center" wrapText="1" readingOrder="1"/>
    </xf>
    <xf numFmtId="168" fontId="49" fillId="2" borderId="14" xfId="333" applyFont="1" applyFill="1" applyBorder="1" applyAlignment="1">
      <alignment vertical="center"/>
    </xf>
    <xf numFmtId="168" fontId="49" fillId="2" borderId="4" xfId="0" applyNumberFormat="1" applyFont="1" applyFill="1" applyBorder="1" applyAlignment="1">
      <alignment horizontal="center" vertical="center"/>
    </xf>
    <xf numFmtId="0" fontId="49" fillId="2" borderId="4" xfId="0" applyFont="1" applyFill="1" applyBorder="1" applyAlignment="1">
      <alignment horizontal="center" vertical="center"/>
    </xf>
    <xf numFmtId="0" fontId="49" fillId="2" borderId="4" xfId="0" applyFont="1" applyFill="1" applyBorder="1" applyAlignment="1">
      <alignment horizontal="center" vertical="center" wrapText="1"/>
    </xf>
    <xf numFmtId="14" fontId="49" fillId="2" borderId="4" xfId="0" applyNumberFormat="1" applyFont="1" applyFill="1" applyBorder="1" applyAlignment="1">
      <alignment vertical="center"/>
    </xf>
    <xf numFmtId="14" fontId="49" fillId="2" borderId="4" xfId="0" applyNumberFormat="1" applyFont="1" applyFill="1" applyBorder="1" applyAlignment="1">
      <alignment horizontal="center" vertical="center"/>
    </xf>
    <xf numFmtId="0" fontId="49" fillId="2" borderId="0" xfId="0" applyFont="1" applyFill="1"/>
    <xf numFmtId="1" fontId="40" fillId="2" borderId="17" xfId="0" applyNumberFormat="1" applyFont="1" applyFill="1" applyBorder="1" applyAlignment="1">
      <alignment horizontal="center" vertical="center" wrapText="1"/>
    </xf>
    <xf numFmtId="49" fontId="40" fillId="2" borderId="2" xfId="0" applyNumberFormat="1" applyFont="1" applyFill="1" applyBorder="1" applyAlignment="1">
      <alignment horizontal="center" vertical="center" wrapText="1"/>
    </xf>
    <xf numFmtId="1" fontId="40" fillId="2" borderId="2" xfId="0" applyNumberFormat="1" applyFont="1" applyFill="1" applyBorder="1" applyAlignment="1">
      <alignment horizontal="center" vertical="center" wrapText="1"/>
    </xf>
    <xf numFmtId="0" fontId="40" fillId="2" borderId="2" xfId="0" applyFont="1" applyFill="1" applyBorder="1" applyAlignment="1">
      <alignment horizontal="center" vertical="center"/>
    </xf>
    <xf numFmtId="49" fontId="40" fillId="2" borderId="2" xfId="0" applyNumberFormat="1" applyFont="1" applyFill="1" applyBorder="1" applyAlignment="1">
      <alignment horizontal="center" vertical="center"/>
    </xf>
    <xf numFmtId="2" fontId="40" fillId="2" borderId="2" xfId="0" applyNumberFormat="1" applyFont="1" applyFill="1" applyBorder="1" applyAlignment="1">
      <alignment horizontal="center" vertical="center" wrapText="1"/>
    </xf>
    <xf numFmtId="0" fontId="40" fillId="2" borderId="2" xfId="430" applyFont="1" applyFill="1" applyBorder="1" applyAlignment="1">
      <alignment horizontal="center" vertical="center" wrapText="1"/>
    </xf>
    <xf numFmtId="0" fontId="40" fillId="2" borderId="2" xfId="430" applyFont="1" applyFill="1" applyBorder="1" applyAlignment="1">
      <alignment horizontal="justify" vertical="center" wrapText="1"/>
    </xf>
    <xf numFmtId="3" fontId="40" fillId="2" borderId="2" xfId="430" applyNumberFormat="1" applyFont="1" applyFill="1" applyBorder="1" applyAlignment="1">
      <alignment horizontal="center" vertical="center" wrapText="1"/>
    </xf>
    <xf numFmtId="4" fontId="40" fillId="2" borderId="2" xfId="0" applyNumberFormat="1" applyFont="1" applyFill="1" applyBorder="1" applyAlignment="1">
      <alignment horizontal="right" vertical="center" wrapText="1"/>
    </xf>
    <xf numFmtId="4" fontId="40" fillId="2" borderId="16" xfId="0" applyNumberFormat="1" applyFont="1" applyFill="1" applyBorder="1" applyAlignment="1">
      <alignment horizontal="right" vertical="center" wrapText="1"/>
    </xf>
    <xf numFmtId="4" fontId="49" fillId="2" borderId="7" xfId="0" applyNumberFormat="1" applyFont="1" applyFill="1" applyBorder="1" applyAlignment="1">
      <alignment horizontal="right" vertical="center" wrapText="1"/>
    </xf>
    <xf numFmtId="168" fontId="49" fillId="2" borderId="2" xfId="333" applyFont="1" applyFill="1" applyBorder="1" applyAlignment="1">
      <alignment horizontal="left" vertical="center" wrapText="1" readingOrder="1"/>
    </xf>
    <xf numFmtId="168" fontId="49" fillId="2" borderId="7" xfId="333" applyFont="1" applyFill="1" applyBorder="1" applyAlignment="1">
      <alignment vertical="center"/>
    </xf>
    <xf numFmtId="0" fontId="49" fillId="2" borderId="2" xfId="0" applyFont="1" applyFill="1" applyBorder="1" applyAlignment="1">
      <alignment horizontal="center" vertical="center"/>
    </xf>
    <xf numFmtId="168" fontId="49" fillId="2" borderId="2" xfId="333" applyFont="1" applyFill="1" applyBorder="1" applyAlignment="1">
      <alignment vertical="center"/>
    </xf>
    <xf numFmtId="14" fontId="49" fillId="2" borderId="2" xfId="0" applyNumberFormat="1" applyFont="1" applyFill="1" applyBorder="1" applyAlignment="1">
      <alignment vertical="center"/>
    </xf>
    <xf numFmtId="14" fontId="49" fillId="2" borderId="2" xfId="0" applyNumberFormat="1" applyFont="1" applyFill="1" applyBorder="1" applyAlignment="1">
      <alignment horizontal="center" vertical="center"/>
    </xf>
    <xf numFmtId="0" fontId="40" fillId="2" borderId="3" xfId="430" applyFont="1" applyFill="1" applyBorder="1" applyAlignment="1">
      <alignment horizontal="center" vertical="center" wrapText="1"/>
    </xf>
    <xf numFmtId="168" fontId="49" fillId="2" borderId="2" xfId="0" applyNumberFormat="1" applyFont="1" applyFill="1" applyBorder="1" applyAlignment="1">
      <alignment horizontal="center" vertical="center"/>
    </xf>
    <xf numFmtId="0" fontId="49" fillId="2" borderId="2" xfId="0" applyFont="1" applyFill="1" applyBorder="1" applyAlignment="1">
      <alignment horizontal="center" vertical="center" wrapText="1"/>
    </xf>
    <xf numFmtId="0" fontId="49" fillId="2" borderId="15" xfId="0" applyFont="1" applyFill="1" applyBorder="1" applyAlignment="1">
      <alignment horizontal="center" vertical="center" wrapText="1"/>
    </xf>
    <xf numFmtId="3" fontId="50" fillId="12" borderId="2" xfId="0" applyNumberFormat="1" applyFont="1" applyFill="1" applyBorder="1" applyAlignment="1">
      <alignment horizontal="center" vertical="center" wrapText="1"/>
    </xf>
    <xf numFmtId="4" fontId="50" fillId="12" borderId="2" xfId="430" applyNumberFormat="1" applyFont="1" applyFill="1" applyBorder="1" applyAlignment="1">
      <alignment horizontal="right" vertical="center" wrapText="1"/>
    </xf>
    <xf numFmtId="4" fontId="50" fillId="12" borderId="16" xfId="430" applyNumberFormat="1" applyFont="1" applyFill="1" applyBorder="1" applyAlignment="1">
      <alignment horizontal="right" vertical="center" wrapText="1"/>
    </xf>
    <xf numFmtId="3" fontId="50" fillId="12" borderId="7" xfId="0" applyNumberFormat="1" applyFont="1" applyFill="1" applyBorder="1" applyAlignment="1">
      <alignment horizontal="center" vertical="center" wrapText="1"/>
    </xf>
    <xf numFmtId="4" fontId="50" fillId="12" borderId="2" xfId="0" applyNumberFormat="1" applyFont="1" applyFill="1" applyBorder="1" applyAlignment="1">
      <alignment horizontal="center" vertical="center" wrapText="1"/>
    </xf>
    <xf numFmtId="168" fontId="50" fillId="12" borderId="7" xfId="333" applyFont="1" applyFill="1" applyBorder="1" applyAlignment="1">
      <alignment vertical="center"/>
    </xf>
    <xf numFmtId="3" fontId="50" fillId="12" borderId="4" xfId="0" applyNumberFormat="1" applyFont="1" applyFill="1" applyBorder="1" applyAlignment="1">
      <alignment horizontal="center" vertical="center" wrapText="1"/>
    </xf>
    <xf numFmtId="3" fontId="50" fillId="12" borderId="13" xfId="0" applyNumberFormat="1" applyFont="1" applyFill="1" applyBorder="1" applyAlignment="1">
      <alignment horizontal="center" vertical="center" wrapText="1"/>
    </xf>
    <xf numFmtId="0" fontId="50" fillId="12" borderId="0" xfId="0" applyFont="1" applyFill="1"/>
    <xf numFmtId="4" fontId="50" fillId="12" borderId="4" xfId="430" applyNumberFormat="1" applyFont="1" applyFill="1" applyBorder="1" applyAlignment="1">
      <alignment horizontal="right" vertical="center" wrapText="1"/>
    </xf>
    <xf numFmtId="4" fontId="50" fillId="12" borderId="62" xfId="430" applyNumberFormat="1" applyFont="1" applyFill="1" applyBorder="1" applyAlignment="1">
      <alignment horizontal="right" vertical="center" wrapText="1"/>
    </xf>
    <xf numFmtId="3" fontId="50" fillId="12" borderId="0" xfId="0" applyNumberFormat="1" applyFont="1" applyFill="1" applyAlignment="1">
      <alignment horizontal="center" vertical="center" wrapText="1"/>
    </xf>
    <xf numFmtId="0" fontId="40" fillId="2" borderId="5" xfId="0" applyFont="1" applyFill="1" applyBorder="1" applyAlignment="1">
      <alignment vertical="center"/>
    </xf>
    <xf numFmtId="0" fontId="40" fillId="2" borderId="7" xfId="0" applyFont="1" applyFill="1" applyBorder="1" applyAlignment="1">
      <alignment horizontal="left" vertical="center" wrapText="1"/>
    </xf>
    <xf numFmtId="4" fontId="40" fillId="2" borderId="2" xfId="0" applyNumberFormat="1" applyFont="1" applyFill="1" applyBorder="1" applyAlignment="1">
      <alignment horizontal="left" vertical="center" wrapText="1"/>
    </xf>
    <xf numFmtId="4" fontId="49" fillId="2" borderId="2" xfId="0" applyNumberFormat="1" applyFont="1" applyFill="1" applyBorder="1" applyAlignment="1">
      <alignment horizontal="center" vertical="center" wrapText="1"/>
    </xf>
    <xf numFmtId="3" fontId="40" fillId="2" borderId="54" xfId="0" applyNumberFormat="1" applyFont="1" applyFill="1" applyBorder="1" applyAlignment="1">
      <alignment vertical="center" wrapText="1"/>
    </xf>
    <xf numFmtId="4" fontId="40" fillId="2" borderId="54" xfId="0" applyNumberFormat="1" applyFont="1" applyFill="1" applyBorder="1" applyAlignment="1">
      <alignment vertical="center" wrapText="1"/>
    </xf>
    <xf numFmtId="4" fontId="40" fillId="2" borderId="7" xfId="0" applyNumberFormat="1" applyFont="1" applyFill="1" applyBorder="1" applyAlignment="1">
      <alignment horizontal="left" vertical="center" wrapText="1"/>
    </xf>
    <xf numFmtId="0" fontId="40" fillId="2" borderId="2" xfId="0" applyFont="1" applyFill="1" applyBorder="1" applyAlignment="1">
      <alignment horizontal="left" vertical="center" wrapText="1"/>
    </xf>
    <xf numFmtId="4" fontId="31" fillId="2" borderId="5" xfId="0" applyNumberFormat="1" applyFont="1" applyFill="1" applyBorder="1" applyAlignment="1">
      <alignment horizontal="right" vertical="center" wrapText="1"/>
    </xf>
    <xf numFmtId="4" fontId="31" fillId="2" borderId="0" xfId="0" applyNumberFormat="1" applyFont="1" applyFill="1" applyAlignment="1">
      <alignment horizontal="right" vertical="center" wrapText="1"/>
    </xf>
    <xf numFmtId="0" fontId="40" fillId="2" borderId="0" xfId="0" applyFont="1" applyFill="1" applyAlignment="1">
      <alignment vertical="center"/>
    </xf>
    <xf numFmtId="0" fontId="49" fillId="2" borderId="0" xfId="0" applyFont="1" applyFill="1" applyAlignment="1">
      <alignment vertical="center"/>
    </xf>
    <xf numFmtId="168" fontId="40" fillId="2" borderId="0" xfId="333" applyFont="1" applyFill="1" applyBorder="1" applyAlignment="1">
      <alignment horizontal="right" vertical="center" wrapText="1"/>
    </xf>
    <xf numFmtId="168" fontId="40" fillId="2" borderId="0" xfId="333" applyFont="1" applyFill="1" applyAlignment="1">
      <alignment vertical="center"/>
    </xf>
    <xf numFmtId="168" fontId="40" fillId="2" borderId="0" xfId="333" applyFont="1" applyFill="1" applyBorder="1"/>
    <xf numFmtId="43" fontId="40" fillId="2" borderId="0" xfId="0" applyNumberFormat="1" applyFont="1" applyFill="1"/>
    <xf numFmtId="41" fontId="40" fillId="2" borderId="0" xfId="352" applyFont="1" applyFill="1" applyBorder="1"/>
    <xf numFmtId="168" fontId="49" fillId="2" borderId="0" xfId="333" applyFont="1" applyFill="1" applyBorder="1"/>
    <xf numFmtId="0" fontId="40" fillId="2" borderId="2" xfId="0" applyFont="1" applyFill="1" applyBorder="1"/>
    <xf numFmtId="0" fontId="33" fillId="11" borderId="42" xfId="0" applyFont="1" applyFill="1" applyBorder="1" applyAlignment="1">
      <alignment horizontal="left" vertical="center" wrapText="1"/>
    </xf>
    <xf numFmtId="4" fontId="33" fillId="11" borderId="42" xfId="0" applyNumberFormat="1" applyFont="1" applyFill="1" applyBorder="1" applyAlignment="1">
      <alignment horizontal="right" vertical="center" wrapText="1"/>
    </xf>
    <xf numFmtId="4" fontId="33" fillId="11" borderId="41" xfId="0" applyNumberFormat="1" applyFont="1" applyFill="1" applyBorder="1" applyAlignment="1">
      <alignment horizontal="right" vertical="center" wrapText="1"/>
    </xf>
    <xf numFmtId="49" fontId="34" fillId="2" borderId="2" xfId="0" applyNumberFormat="1" applyFont="1" applyFill="1" applyBorder="1" applyAlignment="1">
      <alignment horizontal="center" vertical="center" wrapText="1"/>
    </xf>
    <xf numFmtId="4" fontId="38" fillId="13" borderId="2" xfId="0" applyNumberFormat="1" applyFont="1" applyFill="1" applyBorder="1" applyAlignment="1">
      <alignment horizontal="right" vertical="center" wrapText="1"/>
    </xf>
    <xf numFmtId="0" fontId="33" fillId="2" borderId="2" xfId="0" applyFont="1" applyFill="1" applyBorder="1" applyAlignment="1">
      <alignment horizontal="center" vertical="center" wrapText="1"/>
    </xf>
    <xf numFmtId="3" fontId="33" fillId="2" borderId="15" xfId="0" applyNumberFormat="1" applyFont="1" applyFill="1" applyBorder="1" applyAlignment="1">
      <alignment horizontal="center" vertical="center" wrapText="1"/>
    </xf>
    <xf numFmtId="0" fontId="51" fillId="2" borderId="2" xfId="0" applyFont="1" applyFill="1" applyBorder="1" applyAlignment="1">
      <alignment vertical="center"/>
    </xf>
    <xf numFmtId="0" fontId="32" fillId="2" borderId="10" xfId="0" applyFont="1" applyFill="1" applyBorder="1" applyAlignment="1">
      <alignment horizontal="right" vertical="center"/>
    </xf>
    <xf numFmtId="0" fontId="31" fillId="2" borderId="12" xfId="0" applyFont="1" applyFill="1" applyBorder="1" applyAlignment="1">
      <alignment vertical="center" wrapText="1"/>
    </xf>
    <xf numFmtId="0" fontId="32" fillId="2" borderId="0" xfId="0" applyFont="1" applyFill="1" applyBorder="1" applyAlignment="1">
      <alignment horizontal="right" vertical="center"/>
    </xf>
    <xf numFmtId="0" fontId="31" fillId="2" borderId="0" xfId="0" applyFont="1" applyFill="1" applyBorder="1" applyAlignment="1">
      <alignment horizontal="right" wrapText="1"/>
    </xf>
    <xf numFmtId="0" fontId="32" fillId="2" borderId="0" xfId="0" applyFont="1" applyFill="1" applyAlignment="1"/>
    <xf numFmtId="0" fontId="31" fillId="2" borderId="1" xfId="0" applyFont="1" applyFill="1" applyBorder="1" applyAlignment="1">
      <alignment horizontal="right" vertical="center" wrapText="1"/>
    </xf>
    <xf numFmtId="0" fontId="31" fillId="2" borderId="31" xfId="0" applyFont="1" applyFill="1" applyBorder="1" applyAlignment="1">
      <alignment horizontal="left" vertical="center" wrapText="1"/>
    </xf>
    <xf numFmtId="3" fontId="31" fillId="2" borderId="8" xfId="0" applyNumberFormat="1" applyFont="1" applyFill="1" applyBorder="1" applyAlignment="1">
      <alignment horizontal="center" vertical="center" wrapText="1"/>
    </xf>
    <xf numFmtId="3" fontId="31" fillId="2" borderId="15" xfId="0" applyNumberFormat="1" applyFont="1" applyFill="1" applyBorder="1" applyAlignment="1">
      <alignment horizontal="center" vertical="center" wrapText="1"/>
    </xf>
    <xf numFmtId="0" fontId="31" fillId="2" borderId="34" xfId="0" applyFont="1" applyFill="1" applyBorder="1" applyAlignment="1">
      <alignment horizontal="left" vertical="center" wrapText="1"/>
    </xf>
    <xf numFmtId="0" fontId="31" fillId="11" borderId="42" xfId="0" applyFont="1" applyFill="1" applyBorder="1" applyAlignment="1">
      <alignment horizontal="center" vertical="center"/>
    </xf>
    <xf numFmtId="177" fontId="31" fillId="11" borderId="42" xfId="0" applyNumberFormat="1" applyFont="1" applyFill="1" applyBorder="1" applyAlignment="1" applyProtection="1">
      <alignment horizontal="justify" vertical="center" wrapText="1"/>
    </xf>
    <xf numFmtId="14" fontId="31" fillId="11" borderId="42" xfId="0" applyNumberFormat="1" applyFont="1" applyFill="1" applyBorder="1" applyAlignment="1">
      <alignment vertical="center"/>
    </xf>
    <xf numFmtId="168" fontId="31" fillId="11" borderId="42" xfId="333" applyFont="1" applyFill="1" applyBorder="1" applyAlignment="1">
      <alignment vertical="center"/>
    </xf>
    <xf numFmtId="14" fontId="31" fillId="11" borderId="42" xfId="0" applyNumberFormat="1" applyFont="1" applyFill="1" applyBorder="1" applyAlignment="1">
      <alignment horizontal="center" vertical="center"/>
    </xf>
    <xf numFmtId="177" fontId="32" fillId="2" borderId="4" xfId="0" applyNumberFormat="1" applyFont="1" applyFill="1" applyBorder="1" applyAlignment="1" applyProtection="1">
      <alignment horizontal="justify" vertical="center" wrapText="1"/>
    </xf>
    <xf numFmtId="14" fontId="32" fillId="2" borderId="4" xfId="0" applyNumberFormat="1" applyFont="1" applyFill="1" applyBorder="1" applyAlignment="1">
      <alignment vertical="center"/>
    </xf>
    <xf numFmtId="168" fontId="32" fillId="2" borderId="4" xfId="333" applyFont="1" applyFill="1" applyBorder="1" applyAlignment="1">
      <alignment vertical="center"/>
    </xf>
    <xf numFmtId="14" fontId="32" fillId="2" borderId="4" xfId="0" applyNumberFormat="1" applyFont="1" applyFill="1" applyBorder="1" applyAlignment="1">
      <alignment horizontal="center" vertical="center"/>
    </xf>
    <xf numFmtId="177" fontId="32" fillId="2" borderId="2" xfId="0" applyNumberFormat="1" applyFont="1" applyFill="1" applyBorder="1" applyAlignment="1" applyProtection="1">
      <alignment horizontal="justify" vertical="center" wrapText="1"/>
    </xf>
    <xf numFmtId="177" fontId="32" fillId="2" borderId="3" xfId="0" applyNumberFormat="1" applyFont="1" applyFill="1" applyBorder="1" applyAlignment="1" applyProtection="1">
      <alignment horizontal="justify" vertical="center" wrapText="1"/>
    </xf>
    <xf numFmtId="3" fontId="32" fillId="2" borderId="7" xfId="0" applyNumberFormat="1" applyFont="1" applyFill="1" applyBorder="1" applyAlignment="1">
      <alignment horizontal="center" vertical="center" wrapText="1"/>
    </xf>
    <xf numFmtId="0" fontId="38" fillId="13" borderId="6" xfId="0" applyFont="1" applyFill="1" applyBorder="1" applyAlignment="1">
      <alignment vertical="center" wrapText="1"/>
    </xf>
    <xf numFmtId="0" fontId="32" fillId="2" borderId="5" xfId="0" applyFont="1" applyFill="1" applyBorder="1" applyAlignment="1">
      <alignment vertical="center"/>
    </xf>
    <xf numFmtId="0" fontId="32" fillId="2" borderId="0" xfId="0" applyFont="1" applyFill="1" applyBorder="1" applyAlignment="1">
      <alignment horizontal="left" vertical="center" wrapText="1"/>
    </xf>
    <xf numFmtId="4" fontId="32" fillId="2" borderId="0" xfId="0" applyNumberFormat="1" applyFont="1" applyFill="1" applyBorder="1" applyAlignment="1">
      <alignment horizontal="left" vertical="center" wrapText="1"/>
    </xf>
    <xf numFmtId="0" fontId="32" fillId="2" borderId="6" xfId="0" applyFont="1" applyFill="1" applyBorder="1" applyAlignment="1">
      <alignment horizontal="left" vertical="center" wrapText="1"/>
    </xf>
    <xf numFmtId="3" fontId="32" fillId="2" borderId="5" xfId="0" applyNumberFormat="1" applyFont="1" applyFill="1" applyBorder="1" applyAlignment="1">
      <alignment vertical="center" wrapText="1"/>
    </xf>
    <xf numFmtId="168" fontId="32" fillId="2" borderId="0" xfId="333" applyFont="1" applyFill="1" applyBorder="1"/>
    <xf numFmtId="0" fontId="43" fillId="2" borderId="5" xfId="0" applyFont="1" applyFill="1" applyBorder="1" applyAlignment="1">
      <alignment horizontal="right" vertical="center"/>
    </xf>
    <xf numFmtId="168" fontId="46" fillId="2" borderId="2" xfId="333" applyFont="1" applyFill="1" applyBorder="1" applyAlignment="1">
      <alignment horizontal="right" vertical="center" wrapText="1"/>
    </xf>
    <xf numFmtId="41" fontId="46" fillId="2" borderId="0" xfId="352" applyFont="1" applyFill="1" applyAlignment="1">
      <alignment horizontal="right" vertical="center"/>
    </xf>
    <xf numFmtId="168" fontId="43" fillId="2" borderId="2" xfId="333" applyFont="1" applyFill="1" applyBorder="1"/>
    <xf numFmtId="41" fontId="46" fillId="2" borderId="0" xfId="352" applyFont="1" applyFill="1" applyAlignment="1">
      <alignment horizontal="right"/>
    </xf>
    <xf numFmtId="43" fontId="41" fillId="2" borderId="0" xfId="0" applyNumberFormat="1" applyFont="1" applyFill="1"/>
    <xf numFmtId="0" fontId="32" fillId="2" borderId="0" xfId="0" applyFont="1" applyFill="1" applyAlignment="1">
      <alignment vertical="center"/>
    </xf>
    <xf numFmtId="168" fontId="31" fillId="2" borderId="2" xfId="333" applyFont="1" applyFill="1" applyBorder="1" applyAlignment="1">
      <alignment vertical="center"/>
    </xf>
    <xf numFmtId="4" fontId="32" fillId="2" borderId="5" xfId="0" applyNumberFormat="1" applyFont="1" applyFill="1" applyBorder="1" applyAlignment="1">
      <alignment vertical="center" wrapText="1"/>
    </xf>
    <xf numFmtId="168" fontId="49" fillId="2" borderId="0" xfId="333" applyFont="1" applyFill="1" applyAlignment="1">
      <alignment vertical="center"/>
    </xf>
    <xf numFmtId="0" fontId="49" fillId="2" borderId="31" xfId="0" applyFont="1" applyFill="1" applyBorder="1" applyAlignment="1">
      <alignment horizontal="center" vertical="center"/>
    </xf>
    <xf numFmtId="0" fontId="49" fillId="2" borderId="0" xfId="0" applyFont="1" applyFill="1" applyAlignment="1">
      <alignment vertical="center" wrapText="1"/>
    </xf>
    <xf numFmtId="4" fontId="40" fillId="2" borderId="0" xfId="0" applyNumberFormat="1" applyFont="1" applyFill="1" applyAlignment="1">
      <alignment vertical="center" wrapText="1"/>
    </xf>
    <xf numFmtId="0" fontId="40" fillId="2" borderId="0" xfId="0" applyFont="1" applyFill="1" applyAlignment="1">
      <alignment horizontal="right" vertical="center" wrapText="1"/>
    </xf>
    <xf numFmtId="4" fontId="40" fillId="2" borderId="0" xfId="0" applyNumberFormat="1" applyFont="1" applyFill="1" applyAlignment="1">
      <alignment wrapText="1"/>
    </xf>
    <xf numFmtId="0" fontId="40" fillId="2" borderId="0" xfId="0" applyFont="1" applyFill="1" applyAlignment="1">
      <alignment horizontal="right" wrapText="1"/>
    </xf>
    <xf numFmtId="0" fontId="49" fillId="2" borderId="0" xfId="0" applyFont="1" applyFill="1" applyAlignment="1">
      <alignment wrapText="1"/>
    </xf>
    <xf numFmtId="0" fontId="40" fillId="2" borderId="36" xfId="0" applyFont="1" applyFill="1" applyBorder="1"/>
    <xf numFmtId="0" fontId="40" fillId="2" borderId="1" xfId="0" applyFont="1" applyFill="1" applyBorder="1"/>
    <xf numFmtId="0" fontId="49" fillId="2" borderId="1" xfId="0" applyFont="1" applyFill="1" applyBorder="1" applyAlignment="1">
      <alignment horizontal="justify" vertical="center" wrapText="1"/>
    </xf>
    <xf numFmtId="1" fontId="40" fillId="2" borderId="14" xfId="0" applyNumberFormat="1" applyFont="1" applyFill="1" applyBorder="1" applyAlignment="1">
      <alignment horizontal="center" vertical="center" wrapText="1"/>
    </xf>
    <xf numFmtId="3" fontId="51" fillId="2" borderId="15" xfId="0" applyNumberFormat="1" applyFont="1" applyFill="1" applyBorder="1" applyAlignment="1">
      <alignment horizontal="center" vertical="center" wrapText="1"/>
    </xf>
    <xf numFmtId="0" fontId="49" fillId="2" borderId="34" xfId="0" applyFont="1" applyFill="1" applyBorder="1" applyAlignment="1">
      <alignment horizontal="center" vertical="center" wrapText="1"/>
    </xf>
    <xf numFmtId="0" fontId="49" fillId="2" borderId="30" xfId="0" applyFont="1" applyFill="1" applyBorder="1" applyAlignment="1">
      <alignment horizontal="center" vertical="center" wrapText="1"/>
    </xf>
    <xf numFmtId="49" fontId="49" fillId="2" borderId="31" xfId="0" applyNumberFormat="1" applyFont="1" applyFill="1" applyBorder="1" applyAlignment="1">
      <alignment horizontal="center" vertical="center" wrapText="1"/>
    </xf>
    <xf numFmtId="0" fontId="49" fillId="2" borderId="31" xfId="0" applyFont="1" applyFill="1" applyBorder="1" applyAlignment="1">
      <alignment horizontal="left" vertical="center"/>
    </xf>
    <xf numFmtId="3" fontId="49" fillId="2" borderId="8" xfId="0" applyNumberFormat="1" applyFont="1" applyFill="1" applyBorder="1" applyAlignment="1">
      <alignment horizontal="center" vertical="center" wrapText="1"/>
    </xf>
    <xf numFmtId="3" fontId="49" fillId="2" borderId="15" xfId="0" applyNumberFormat="1" applyFont="1" applyFill="1" applyBorder="1" applyAlignment="1">
      <alignment horizontal="center" vertical="center" wrapText="1"/>
    </xf>
    <xf numFmtId="3" fontId="52" fillId="2" borderId="15" xfId="0" applyNumberFormat="1" applyFont="1" applyFill="1" applyBorder="1" applyAlignment="1">
      <alignment horizontal="center" vertical="center" wrapText="1"/>
    </xf>
    <xf numFmtId="0" fontId="49" fillId="2" borderId="33" xfId="0" applyFont="1" applyFill="1" applyBorder="1" applyAlignment="1">
      <alignment horizontal="center" vertical="center" wrapText="1"/>
    </xf>
    <xf numFmtId="49" fontId="49" fillId="2" borderId="34" xfId="0" applyNumberFormat="1" applyFont="1" applyFill="1" applyBorder="1" applyAlignment="1">
      <alignment horizontal="center" vertical="center" wrapText="1"/>
    </xf>
    <xf numFmtId="3" fontId="49" fillId="2" borderId="40" xfId="0" applyNumberFormat="1" applyFont="1" applyFill="1" applyBorder="1" applyAlignment="1">
      <alignment horizontal="center" vertical="center" wrapText="1"/>
    </xf>
    <xf numFmtId="168" fontId="49" fillId="2" borderId="14" xfId="333" applyFont="1" applyFill="1" applyBorder="1" applyAlignment="1">
      <alignment horizontal="right" vertical="center" wrapText="1" readingOrder="1"/>
    </xf>
    <xf numFmtId="168" fontId="49" fillId="2" borderId="1" xfId="333" applyFont="1" applyFill="1" applyBorder="1" applyAlignment="1">
      <alignment horizontal="right" vertical="center" wrapText="1" readingOrder="1"/>
    </xf>
    <xf numFmtId="3" fontId="52" fillId="2" borderId="2" xfId="0" applyNumberFormat="1" applyFont="1" applyFill="1" applyBorder="1" applyAlignment="1">
      <alignment horizontal="center" vertical="center" wrapText="1"/>
    </xf>
    <xf numFmtId="3" fontId="49" fillId="2" borderId="2" xfId="0" applyNumberFormat="1" applyFont="1" applyFill="1" applyBorder="1" applyAlignment="1">
      <alignment horizontal="center" vertical="center" wrapText="1"/>
    </xf>
    <xf numFmtId="0" fontId="40" fillId="2" borderId="4" xfId="0" applyFont="1" applyFill="1" applyBorder="1" applyAlignment="1">
      <alignment horizontal="center" vertical="center" wrapText="1"/>
    </xf>
    <xf numFmtId="0" fontId="40" fillId="2" borderId="15" xfId="0" applyFont="1" applyFill="1" applyBorder="1" applyAlignment="1">
      <alignment horizontal="center" vertical="center" wrapText="1"/>
    </xf>
    <xf numFmtId="0" fontId="40" fillId="2" borderId="4" xfId="353" applyFont="1" applyFill="1" applyBorder="1" applyAlignment="1">
      <alignment horizontal="justify" vertical="center" wrapText="1"/>
    </xf>
    <xf numFmtId="4" fontId="53" fillId="2" borderId="4" xfId="0" applyNumberFormat="1" applyFont="1" applyFill="1" applyBorder="1" applyAlignment="1">
      <alignment horizontal="right" vertical="center" wrapText="1"/>
    </xf>
    <xf numFmtId="168" fontId="52" fillId="2" borderId="2" xfId="333" applyFont="1" applyFill="1" applyBorder="1" applyAlignment="1">
      <alignment horizontal="right" vertical="center" wrapText="1" readingOrder="1"/>
    </xf>
    <xf numFmtId="168" fontId="49" fillId="2" borderId="14" xfId="333" applyFont="1" applyFill="1" applyBorder="1" applyAlignment="1">
      <alignment horizontal="left" vertical="center" wrapText="1" readingOrder="1"/>
    </xf>
    <xf numFmtId="168" fontId="49" fillId="2" borderId="2" xfId="333" applyFont="1" applyFill="1" applyBorder="1" applyAlignment="1">
      <alignment horizontal="right" vertical="center" wrapText="1" readingOrder="1"/>
    </xf>
    <xf numFmtId="14" fontId="40" fillId="2" borderId="2" xfId="0" applyNumberFormat="1" applyFont="1" applyFill="1" applyBorder="1" applyAlignment="1">
      <alignment horizontal="center" vertical="center"/>
    </xf>
    <xf numFmtId="0" fontId="40" fillId="2" borderId="2" xfId="0" applyFont="1" applyFill="1" applyBorder="1" applyAlignment="1">
      <alignment horizontal="center" vertical="center" wrapText="1"/>
    </xf>
    <xf numFmtId="0" fontId="40" fillId="2" borderId="3" xfId="0" applyFont="1" applyFill="1" applyBorder="1" applyAlignment="1">
      <alignment horizontal="center" vertical="center" wrapText="1"/>
    </xf>
    <xf numFmtId="0" fontId="40" fillId="2" borderId="2" xfId="353" applyFont="1" applyFill="1" applyBorder="1" applyAlignment="1">
      <alignment horizontal="justify" vertical="center" wrapText="1"/>
    </xf>
    <xf numFmtId="4" fontId="53" fillId="2" borderId="2" xfId="0" applyNumberFormat="1" applyFont="1" applyFill="1" applyBorder="1" applyAlignment="1">
      <alignment horizontal="right" vertical="center" wrapText="1"/>
    </xf>
    <xf numFmtId="168" fontId="52" fillId="2" borderId="2" xfId="333" applyFont="1" applyFill="1" applyBorder="1" applyAlignment="1">
      <alignment vertical="center"/>
    </xf>
    <xf numFmtId="168" fontId="54" fillId="2" borderId="14" xfId="333" applyFont="1" applyFill="1" applyBorder="1" applyAlignment="1">
      <alignment horizontal="left" vertical="center" wrapText="1" readingOrder="1"/>
    </xf>
    <xf numFmtId="0" fontId="53" fillId="2" borderId="2" xfId="0" applyFont="1" applyFill="1" applyBorder="1" applyAlignment="1">
      <alignment horizontal="center" vertical="center" wrapText="1"/>
    </xf>
    <xf numFmtId="49" fontId="53" fillId="2" borderId="2" xfId="0" applyNumberFormat="1" applyFont="1" applyFill="1" applyBorder="1" applyAlignment="1">
      <alignment horizontal="center" vertical="center" wrapText="1"/>
    </xf>
    <xf numFmtId="0" fontId="53" fillId="2" borderId="2" xfId="0" applyFont="1" applyFill="1" applyBorder="1" applyAlignment="1">
      <alignment horizontal="center" vertical="center"/>
    </xf>
    <xf numFmtId="0" fontId="53" fillId="2" borderId="2" xfId="353" applyFont="1" applyFill="1" applyBorder="1" applyAlignment="1">
      <alignment horizontal="justify" vertical="center" wrapText="1"/>
    </xf>
    <xf numFmtId="168" fontId="51" fillId="2" borderId="14" xfId="333" applyFont="1" applyFill="1" applyBorder="1" applyAlignment="1">
      <alignment horizontal="right" vertical="center" wrapText="1" readingOrder="1"/>
    </xf>
    <xf numFmtId="168" fontId="51" fillId="2" borderId="2" xfId="333" applyFont="1" applyFill="1" applyBorder="1" applyAlignment="1">
      <alignment vertical="center"/>
    </xf>
    <xf numFmtId="168" fontId="51" fillId="2" borderId="14" xfId="333" applyFont="1" applyFill="1" applyBorder="1" applyAlignment="1">
      <alignment horizontal="left" vertical="center" wrapText="1" readingOrder="1"/>
    </xf>
    <xf numFmtId="14" fontId="53" fillId="2" borderId="2" xfId="0" applyNumberFormat="1" applyFont="1" applyFill="1" applyBorder="1" applyAlignment="1">
      <alignment vertical="center"/>
    </xf>
    <xf numFmtId="14" fontId="53" fillId="2" borderId="2" xfId="0" applyNumberFormat="1" applyFont="1" applyFill="1" applyBorder="1" applyAlignment="1">
      <alignment horizontal="center" vertical="center"/>
    </xf>
    <xf numFmtId="0" fontId="53" fillId="2" borderId="0" xfId="0" applyFont="1" applyFill="1"/>
    <xf numFmtId="4" fontId="50" fillId="13" borderId="2" xfId="0" applyNumberFormat="1" applyFont="1" applyFill="1" applyBorder="1" applyAlignment="1">
      <alignment horizontal="right" vertical="center" wrapText="1"/>
    </xf>
    <xf numFmtId="14" fontId="40" fillId="2" borderId="2" xfId="0" applyNumberFormat="1" applyFont="1" applyFill="1" applyBorder="1" applyAlignment="1">
      <alignment vertical="center"/>
    </xf>
    <xf numFmtId="4" fontId="49" fillId="2" borderId="2" xfId="0" applyNumberFormat="1" applyFont="1" applyFill="1" applyBorder="1" applyAlignment="1">
      <alignment horizontal="right" vertical="center" wrapText="1"/>
    </xf>
    <xf numFmtId="43" fontId="49" fillId="2" borderId="0" xfId="0" applyNumberFormat="1" applyFont="1" applyFill="1"/>
    <xf numFmtId="168" fontId="55" fillId="2" borderId="2" xfId="333" applyFont="1" applyFill="1" applyBorder="1" applyAlignment="1">
      <alignment vertical="center"/>
    </xf>
    <xf numFmtId="168" fontId="55" fillId="2" borderId="2" xfId="333" applyFont="1" applyFill="1" applyBorder="1" applyAlignment="1">
      <alignment horizontal="right" vertical="center" wrapText="1"/>
    </xf>
    <xf numFmtId="168" fontId="40" fillId="2" borderId="2" xfId="333" applyFont="1" applyFill="1" applyBorder="1" applyAlignment="1">
      <alignment vertical="center" wrapText="1"/>
    </xf>
    <xf numFmtId="168" fontId="49" fillId="2" borderId="2" xfId="333" applyFont="1" applyFill="1" applyBorder="1" applyAlignment="1">
      <alignment horizontal="center" vertical="center" wrapText="1"/>
    </xf>
    <xf numFmtId="9" fontId="40" fillId="2" borderId="2" xfId="330" applyFont="1" applyFill="1" applyBorder="1" applyAlignment="1">
      <alignment horizontal="center" vertical="center" wrapText="1"/>
    </xf>
    <xf numFmtId="9" fontId="40" fillId="2" borderId="2" xfId="330" applyFont="1" applyFill="1" applyBorder="1" applyAlignment="1">
      <alignment horizontal="left" vertical="center" wrapText="1"/>
    </xf>
    <xf numFmtId="0" fontId="40" fillId="2" borderId="0" xfId="0" applyFont="1" applyFill="1" applyAlignment="1">
      <alignment vertical="center" wrapText="1"/>
    </xf>
    <xf numFmtId="0" fontId="50" fillId="13" borderId="5" xfId="0" applyFont="1" applyFill="1" applyBorder="1" applyAlignment="1">
      <alignment vertical="center"/>
    </xf>
    <xf numFmtId="0" fontId="50" fillId="13" borderId="6" xfId="0" applyFont="1" applyFill="1" applyBorder="1" applyAlignment="1">
      <alignment vertical="center" wrapText="1"/>
    </xf>
    <xf numFmtId="0" fontId="55" fillId="2" borderId="0" xfId="0" applyFont="1" applyFill="1"/>
    <xf numFmtId="0" fontId="40" fillId="2" borderId="0" xfId="0" applyFont="1" applyFill="1" applyAlignment="1">
      <alignment horizontal="left" vertical="center" wrapText="1"/>
    </xf>
    <xf numFmtId="4" fontId="40" fillId="2" borderId="0" xfId="0" applyNumberFormat="1" applyFont="1" applyFill="1" applyAlignment="1">
      <alignment horizontal="left" vertical="center" wrapText="1"/>
    </xf>
    <xf numFmtId="3" fontId="40" fillId="2" borderId="5" xfId="0" applyNumberFormat="1" applyFont="1" applyFill="1" applyBorder="1" applyAlignment="1">
      <alignment vertical="center" wrapText="1"/>
    </xf>
    <xf numFmtId="4" fontId="40" fillId="2" borderId="5" xfId="0" applyNumberFormat="1" applyFont="1" applyFill="1" applyBorder="1" applyAlignment="1">
      <alignment vertical="center" wrapText="1"/>
    </xf>
    <xf numFmtId="168" fontId="55" fillId="2" borderId="0" xfId="333" applyFont="1" applyFill="1" applyBorder="1"/>
    <xf numFmtId="0" fontId="49" fillId="2" borderId="2" xfId="0" applyFont="1" applyFill="1" applyBorder="1" applyAlignment="1">
      <alignment vertical="center"/>
    </xf>
    <xf numFmtId="41" fontId="40" fillId="2" borderId="0" xfId="352" applyFont="1" applyFill="1" applyAlignment="1">
      <alignment vertical="center"/>
    </xf>
    <xf numFmtId="0" fontId="55" fillId="2" borderId="0" xfId="0" applyFont="1" applyFill="1" applyAlignment="1">
      <alignment vertical="center"/>
    </xf>
    <xf numFmtId="41" fontId="40" fillId="2" borderId="0" xfId="352" applyFont="1" applyFill="1"/>
    <xf numFmtId="4" fontId="50" fillId="13" borderId="3" xfId="0" applyNumberFormat="1" applyFont="1" applyFill="1" applyBorder="1" applyAlignment="1">
      <alignment horizontal="right" vertical="center" wrapText="1"/>
    </xf>
    <xf numFmtId="4" fontId="33" fillId="0" borderId="7" xfId="0" applyNumberFormat="1" applyFont="1" applyFill="1" applyBorder="1" applyAlignment="1">
      <alignment horizontal="right" vertical="center" wrapText="1"/>
    </xf>
    <xf numFmtId="0" fontId="34" fillId="0" borderId="4" xfId="0" applyFont="1" applyFill="1" applyBorder="1" applyAlignment="1">
      <alignment horizontal="center" vertical="center" wrapText="1"/>
    </xf>
    <xf numFmtId="0" fontId="34" fillId="0" borderId="4" xfId="0" applyFont="1" applyFill="1" applyBorder="1" applyAlignment="1">
      <alignment vertical="center" wrapText="1"/>
    </xf>
    <xf numFmtId="4" fontId="34" fillId="0" borderId="4" xfId="0" applyNumberFormat="1" applyFont="1" applyFill="1" applyBorder="1" applyAlignment="1">
      <alignment horizontal="right" vertical="center" wrapText="1"/>
    </xf>
    <xf numFmtId="0" fontId="33" fillId="11" borderId="42" xfId="0" applyFont="1" applyFill="1" applyBorder="1" applyAlignment="1">
      <alignment horizontal="center" vertical="center" wrapText="1"/>
    </xf>
    <xf numFmtId="0" fontId="34" fillId="0" borderId="15" xfId="0" applyFont="1" applyFill="1" applyBorder="1" applyAlignment="1">
      <alignment horizontal="center" vertical="center" wrapText="1"/>
    </xf>
    <xf numFmtId="0" fontId="34" fillId="0" borderId="15" xfId="0" applyFont="1" applyFill="1" applyBorder="1" applyAlignment="1">
      <alignment vertical="center" wrapText="1"/>
    </xf>
    <xf numFmtId="4" fontId="34" fillId="0" borderId="15" xfId="0" applyNumberFormat="1" applyFont="1" applyFill="1" applyBorder="1" applyAlignment="1">
      <alignment horizontal="right" vertical="center" wrapText="1"/>
    </xf>
    <xf numFmtId="0" fontId="31" fillId="0" borderId="31" xfId="0" applyFont="1" applyFill="1" applyBorder="1" applyAlignment="1">
      <alignment horizontal="left" vertical="center" wrapText="1"/>
    </xf>
    <xf numFmtId="0" fontId="31" fillId="0" borderId="34" xfId="0" applyFont="1" applyFill="1" applyBorder="1" applyAlignment="1">
      <alignment horizontal="left" vertical="center" wrapText="1"/>
    </xf>
    <xf numFmtId="0" fontId="32" fillId="0" borderId="3" xfId="0" applyFont="1" applyFill="1" applyBorder="1" applyAlignment="1">
      <alignment horizontal="left" vertical="center" wrapText="1"/>
    </xf>
    <xf numFmtId="4" fontId="32" fillId="0" borderId="3" xfId="0" applyNumberFormat="1" applyFont="1" applyFill="1" applyBorder="1" applyAlignment="1">
      <alignment horizontal="right" vertical="center" wrapText="1"/>
    </xf>
    <xf numFmtId="3" fontId="27" fillId="2" borderId="7" xfId="0" applyNumberFormat="1" applyFont="1" applyFill="1" applyBorder="1" applyAlignment="1">
      <alignment horizontal="center" vertical="center" wrapText="1"/>
    </xf>
    <xf numFmtId="49" fontId="27" fillId="2" borderId="7" xfId="0" applyNumberFormat="1" applyFont="1" applyFill="1" applyBorder="1" applyAlignment="1">
      <alignment horizontal="center" vertical="center" wrapText="1"/>
    </xf>
    <xf numFmtId="4" fontId="38" fillId="13" borderId="16" xfId="0" applyNumberFormat="1" applyFont="1" applyFill="1" applyBorder="1" applyAlignment="1">
      <alignment horizontal="right" vertical="center" wrapText="1"/>
    </xf>
    <xf numFmtId="0" fontId="31" fillId="11" borderId="46" xfId="0" applyFont="1" applyFill="1" applyBorder="1" applyAlignment="1">
      <alignment horizontal="center" vertical="center"/>
    </xf>
    <xf numFmtId="0" fontId="32" fillId="2" borderId="14" xfId="0" applyFont="1" applyFill="1" applyBorder="1" applyAlignment="1">
      <alignment horizontal="center" vertical="center"/>
    </xf>
    <xf numFmtId="0" fontId="32" fillId="2" borderId="7" xfId="0" applyFont="1" applyFill="1" applyBorder="1" applyAlignment="1">
      <alignment horizontal="center" vertical="center"/>
    </xf>
    <xf numFmtId="0" fontId="31" fillId="2" borderId="38" xfId="0" applyFont="1" applyFill="1" applyBorder="1" applyAlignment="1">
      <alignment horizontal="right" vertical="center" wrapText="1"/>
    </xf>
    <xf numFmtId="0" fontId="31" fillId="2" borderId="29" xfId="0" applyFont="1" applyFill="1" applyBorder="1" applyAlignment="1">
      <alignment horizontal="right" vertical="center" wrapText="1"/>
    </xf>
    <xf numFmtId="0" fontId="31" fillId="2" borderId="29" xfId="0" applyFont="1" applyFill="1" applyBorder="1" applyAlignment="1">
      <alignment horizontal="right" wrapText="1"/>
    </xf>
    <xf numFmtId="0" fontId="31" fillId="2" borderId="39" xfId="0" applyFont="1" applyFill="1" applyBorder="1" applyAlignment="1">
      <alignment horizontal="right" vertical="center" wrapText="1"/>
    </xf>
    <xf numFmtId="0" fontId="38" fillId="13" borderId="58" xfId="0" applyFont="1" applyFill="1" applyBorder="1" applyAlignment="1">
      <alignment vertical="center"/>
    </xf>
    <xf numFmtId="0" fontId="32" fillId="2" borderId="55" xfId="0" applyFont="1" applyFill="1" applyBorder="1" applyAlignment="1">
      <alignment horizontal="left" vertical="center" wrapText="1"/>
    </xf>
    <xf numFmtId="3" fontId="32" fillId="2" borderId="54" xfId="0" applyNumberFormat="1" applyFont="1" applyFill="1" applyBorder="1" applyAlignment="1">
      <alignment vertical="center" wrapText="1"/>
    </xf>
    <xf numFmtId="4" fontId="32" fillId="2" borderId="54" xfId="0" applyNumberFormat="1" applyFont="1" applyFill="1" applyBorder="1" applyAlignment="1">
      <alignment horizontal="right" vertical="center" wrapText="1"/>
    </xf>
    <xf numFmtId="4" fontId="29" fillId="2" borderId="7" xfId="0" applyNumberFormat="1" applyFont="1" applyFill="1" applyBorder="1" applyAlignment="1">
      <alignment horizontal="right" vertical="center" wrapText="1"/>
    </xf>
    <xf numFmtId="0" fontId="53" fillId="2" borderId="37" xfId="0" applyFont="1" applyFill="1" applyBorder="1"/>
    <xf numFmtId="0" fontId="53" fillId="2" borderId="10" xfId="0" applyFont="1" applyFill="1" applyBorder="1"/>
    <xf numFmtId="0" fontId="51" fillId="2" borderId="10" xfId="0" applyFont="1" applyFill="1" applyBorder="1" applyAlignment="1">
      <alignment wrapText="1"/>
    </xf>
    <xf numFmtId="0" fontId="51" fillId="2" borderId="11" xfId="0" applyFont="1" applyFill="1" applyBorder="1" applyAlignment="1">
      <alignment wrapText="1"/>
    </xf>
    <xf numFmtId="4" fontId="53" fillId="2" borderId="10" xfId="0" applyNumberFormat="1" applyFont="1" applyFill="1" applyBorder="1" applyAlignment="1">
      <alignment vertical="center" wrapText="1"/>
    </xf>
    <xf numFmtId="0" fontId="53" fillId="2" borderId="10" xfId="0" applyFont="1" applyFill="1" applyBorder="1" applyAlignment="1">
      <alignment horizontal="right" vertical="center" wrapText="1"/>
    </xf>
    <xf numFmtId="0" fontId="53" fillId="2" borderId="10" xfId="0" applyFont="1" applyFill="1" applyBorder="1" applyAlignment="1">
      <alignment vertical="center"/>
    </xf>
    <xf numFmtId="0" fontId="51" fillId="2" borderId="38" xfId="0" applyFont="1" applyFill="1" applyBorder="1" applyAlignment="1">
      <alignment vertical="center" wrapText="1"/>
    </xf>
    <xf numFmtId="0" fontId="51" fillId="2" borderId="28" xfId="0" applyFont="1" applyFill="1" applyBorder="1" applyAlignment="1">
      <alignment vertical="center" wrapText="1"/>
    </xf>
    <xf numFmtId="0" fontId="51" fillId="2" borderId="0" xfId="0" applyFont="1" applyFill="1" applyBorder="1" applyAlignment="1">
      <alignment vertical="center" wrapText="1"/>
    </xf>
    <xf numFmtId="0" fontId="51" fillId="2" borderId="8" xfId="0" applyFont="1" applyFill="1" applyBorder="1" applyAlignment="1">
      <alignment vertical="center" wrapText="1"/>
    </xf>
    <xf numFmtId="4" fontId="53" fillId="2" borderId="0" xfId="0" applyNumberFormat="1" applyFont="1" applyFill="1" applyBorder="1" applyAlignment="1">
      <alignment vertical="center" wrapText="1"/>
    </xf>
    <xf numFmtId="0" fontId="53" fillId="2" borderId="0" xfId="0" applyFont="1" applyFill="1" applyBorder="1" applyAlignment="1">
      <alignment horizontal="right" vertical="center" wrapText="1"/>
    </xf>
    <xf numFmtId="0" fontId="53" fillId="2" borderId="0" xfId="0" applyFont="1" applyFill="1" applyBorder="1" applyAlignment="1">
      <alignment vertical="center"/>
    </xf>
    <xf numFmtId="0" fontId="51" fillId="2" borderId="29" xfId="0" applyFont="1" applyFill="1" applyBorder="1" applyAlignment="1">
      <alignment vertical="center" wrapText="1"/>
    </xf>
    <xf numFmtId="4" fontId="53" fillId="2" borderId="0" xfId="0" applyNumberFormat="1" applyFont="1" applyFill="1" applyBorder="1" applyAlignment="1">
      <alignment wrapText="1"/>
    </xf>
    <xf numFmtId="0" fontId="53" fillId="2" borderId="0" xfId="0" applyFont="1" applyFill="1" applyBorder="1" applyAlignment="1">
      <alignment horizontal="right" wrapText="1"/>
    </xf>
    <xf numFmtId="0" fontId="51" fillId="2" borderId="0" xfId="0" applyFont="1" applyFill="1" applyBorder="1" applyAlignment="1">
      <alignment wrapText="1"/>
    </xf>
    <xf numFmtId="0" fontId="51" fillId="2" borderId="29" xfId="0" applyFont="1" applyFill="1" applyBorder="1" applyAlignment="1">
      <alignment wrapText="1"/>
    </xf>
    <xf numFmtId="0" fontId="53" fillId="2" borderId="28" xfId="0" applyFont="1" applyFill="1" applyBorder="1"/>
    <xf numFmtId="0" fontId="53" fillId="2" borderId="0" xfId="0" applyFont="1" applyFill="1" applyBorder="1"/>
    <xf numFmtId="0" fontId="51" fillId="2" borderId="0" xfId="0" applyFont="1" applyFill="1" applyBorder="1" applyAlignment="1">
      <alignment horizontal="justify" vertical="center" wrapText="1"/>
    </xf>
    <xf numFmtId="0" fontId="51" fillId="2" borderId="8" xfId="0" applyFont="1" applyFill="1" applyBorder="1" applyAlignment="1">
      <alignment horizontal="justify" vertical="center" wrapText="1"/>
    </xf>
    <xf numFmtId="4" fontId="51" fillId="2" borderId="1" xfId="0" applyNumberFormat="1" applyFont="1" applyFill="1" applyBorder="1" applyAlignment="1">
      <alignment vertical="top" wrapText="1"/>
    </xf>
    <xf numFmtId="0" fontId="53" fillId="2" borderId="1" xfId="0" applyFont="1" applyFill="1" applyBorder="1" applyAlignment="1">
      <alignment horizontal="right" vertical="center" wrapText="1"/>
    </xf>
    <xf numFmtId="0" fontId="51" fillId="2" borderId="1" xfId="0" applyFont="1" applyFill="1" applyBorder="1" applyAlignment="1">
      <alignment vertical="center" wrapText="1"/>
    </xf>
    <xf numFmtId="0" fontId="51" fillId="2" borderId="39" xfId="0" applyFont="1" applyFill="1" applyBorder="1" applyAlignment="1">
      <alignment vertical="center" wrapText="1"/>
    </xf>
    <xf numFmtId="0" fontId="51" fillId="2" borderId="17" xfId="0" applyFont="1" applyFill="1" applyBorder="1" applyAlignment="1">
      <alignment horizontal="center" vertical="center" wrapText="1"/>
    </xf>
    <xf numFmtId="3" fontId="51" fillId="2" borderId="2" xfId="0" applyNumberFormat="1" applyFont="1" applyFill="1" applyBorder="1" applyAlignment="1">
      <alignment horizontal="center" vertical="center" wrapText="1"/>
    </xf>
    <xf numFmtId="0" fontId="51" fillId="2" borderId="59" xfId="0" applyFont="1" applyFill="1" applyBorder="1" applyAlignment="1">
      <alignment horizontal="center" vertical="center"/>
    </xf>
    <xf numFmtId="0" fontId="51" fillId="2" borderId="3" xfId="0" applyFont="1" applyFill="1" applyBorder="1" applyAlignment="1">
      <alignment horizontal="center" vertical="center"/>
    </xf>
    <xf numFmtId="0" fontId="51" fillId="2" borderId="3" xfId="0" applyFont="1" applyFill="1" applyBorder="1" applyAlignment="1">
      <alignment horizontal="center" vertical="center" wrapText="1"/>
    </xf>
    <xf numFmtId="0" fontId="51" fillId="2" borderId="30" xfId="0" applyFont="1" applyFill="1" applyBorder="1" applyAlignment="1">
      <alignment horizontal="center" vertical="center" wrapText="1"/>
    </xf>
    <xf numFmtId="49" fontId="53" fillId="2" borderId="31" xfId="0" applyNumberFormat="1" applyFont="1" applyFill="1" applyBorder="1" applyAlignment="1">
      <alignment horizontal="center" vertical="center" wrapText="1"/>
    </xf>
    <xf numFmtId="0" fontId="51" fillId="2" borderId="31" xfId="0" applyFont="1" applyFill="1" applyBorder="1" applyAlignment="1">
      <alignment horizontal="center" vertical="center" wrapText="1"/>
    </xf>
    <xf numFmtId="0" fontId="51" fillId="2" borderId="31" xfId="0" applyFont="1" applyFill="1" applyBorder="1" applyAlignment="1">
      <alignment horizontal="left" vertical="center" wrapText="1"/>
    </xf>
    <xf numFmtId="4" fontId="51" fillId="2" borderId="31" xfId="0" applyNumberFormat="1" applyFont="1" applyFill="1" applyBorder="1" applyAlignment="1">
      <alignment horizontal="right" vertical="center" wrapText="1"/>
    </xf>
    <xf numFmtId="4" fontId="51" fillId="2" borderId="32" xfId="0" applyNumberFormat="1" applyFont="1" applyFill="1" applyBorder="1" applyAlignment="1">
      <alignment horizontal="right" vertical="center" wrapText="1"/>
    </xf>
    <xf numFmtId="0" fontId="51" fillId="2" borderId="33" xfId="0" applyFont="1" applyFill="1" applyBorder="1" applyAlignment="1">
      <alignment horizontal="center" vertical="center" wrapText="1"/>
    </xf>
    <xf numFmtId="49" fontId="53" fillId="2" borderId="34" xfId="0" applyNumberFormat="1" applyFont="1" applyFill="1" applyBorder="1" applyAlignment="1">
      <alignment horizontal="center" vertical="center" wrapText="1"/>
    </xf>
    <xf numFmtId="0" fontId="51" fillId="2" borderId="34" xfId="0" applyFont="1" applyFill="1" applyBorder="1" applyAlignment="1">
      <alignment horizontal="center" vertical="center" wrapText="1"/>
    </xf>
    <xf numFmtId="49" fontId="51" fillId="2" borderId="34" xfId="0" applyNumberFormat="1" applyFont="1" applyFill="1" applyBorder="1" applyAlignment="1">
      <alignment horizontal="center" vertical="center" wrapText="1"/>
    </xf>
    <xf numFmtId="0" fontId="51" fillId="2" borderId="34" xfId="0" applyFont="1" applyFill="1" applyBorder="1" applyAlignment="1">
      <alignment horizontal="left" vertical="center" wrapText="1"/>
    </xf>
    <xf numFmtId="4" fontId="51" fillId="2" borderId="34" xfId="0" applyNumberFormat="1" applyFont="1" applyFill="1" applyBorder="1" applyAlignment="1">
      <alignment horizontal="right" vertical="center" wrapText="1"/>
    </xf>
    <xf numFmtId="4" fontId="51" fillId="2" borderId="35" xfId="0" applyNumberFormat="1" applyFont="1" applyFill="1" applyBorder="1" applyAlignment="1">
      <alignment horizontal="right" vertical="center" wrapText="1"/>
    </xf>
    <xf numFmtId="0" fontId="51" fillId="11" borderId="47" xfId="430" applyFont="1" applyFill="1" applyBorder="1" applyAlignment="1">
      <alignment horizontal="center" vertical="center" wrapText="1"/>
    </xf>
    <xf numFmtId="177" fontId="51" fillId="11" borderId="42" xfId="430" applyNumberFormat="1" applyFont="1" applyFill="1" applyBorder="1" applyAlignment="1">
      <alignment horizontal="justify" vertical="center" wrapText="1"/>
    </xf>
    <xf numFmtId="0" fontId="53" fillId="11" borderId="42" xfId="0" applyFont="1" applyFill="1" applyBorder="1" applyAlignment="1">
      <alignment horizontal="center" vertical="center" wrapText="1"/>
    </xf>
    <xf numFmtId="168" fontId="53" fillId="11" borderId="42" xfId="333" applyFont="1" applyFill="1" applyBorder="1" applyAlignment="1">
      <alignment horizontal="left" vertical="center" wrapText="1" readingOrder="1"/>
    </xf>
    <xf numFmtId="4" fontId="53" fillId="11" borderId="42" xfId="0" applyNumberFormat="1" applyFont="1" applyFill="1" applyBorder="1" applyAlignment="1">
      <alignment horizontal="right" vertical="center" wrapText="1"/>
    </xf>
    <xf numFmtId="4" fontId="53" fillId="11" borderId="41" xfId="0" applyNumberFormat="1" applyFont="1" applyFill="1" applyBorder="1" applyAlignment="1">
      <alignment horizontal="right" vertical="center" wrapText="1"/>
    </xf>
    <xf numFmtId="0" fontId="53" fillId="2" borderId="61" xfId="0" applyFont="1" applyFill="1" applyBorder="1" applyAlignment="1">
      <alignment horizontal="center" vertical="center" wrapText="1"/>
    </xf>
    <xf numFmtId="49" fontId="53" fillId="2" borderId="4" xfId="0" applyNumberFormat="1" applyFont="1" applyFill="1" applyBorder="1" applyAlignment="1">
      <alignment horizontal="center" vertical="center" wrapText="1"/>
    </xf>
    <xf numFmtId="0" fontId="53" fillId="2" borderId="4" xfId="0" applyFont="1" applyFill="1" applyBorder="1" applyAlignment="1">
      <alignment horizontal="center" vertical="center" wrapText="1"/>
    </xf>
    <xf numFmtId="0" fontId="53" fillId="2" borderId="4" xfId="0" applyFont="1" applyFill="1" applyBorder="1" applyAlignment="1">
      <alignment horizontal="center" vertical="center"/>
    </xf>
    <xf numFmtId="0" fontId="53" fillId="2" borderId="13" xfId="430" applyFont="1" applyFill="1" applyBorder="1" applyAlignment="1">
      <alignment horizontal="center" vertical="center" wrapText="1"/>
    </xf>
    <xf numFmtId="177" fontId="53" fillId="2" borderId="4" xfId="430" applyNumberFormat="1" applyFont="1" applyFill="1" applyBorder="1" applyAlignment="1">
      <alignment horizontal="justify" vertical="center" wrapText="1"/>
    </xf>
    <xf numFmtId="4" fontId="53" fillId="2" borderId="62" xfId="0" applyNumberFormat="1" applyFont="1" applyFill="1" applyBorder="1" applyAlignment="1">
      <alignment horizontal="right" vertical="center" wrapText="1"/>
    </xf>
    <xf numFmtId="0" fontId="50" fillId="13" borderId="6" xfId="0" applyFont="1" applyFill="1" applyBorder="1" applyAlignment="1">
      <alignment horizontal="left" vertical="center"/>
    </xf>
    <xf numFmtId="0" fontId="50" fillId="13" borderId="7" xfId="0" applyFont="1" applyFill="1" applyBorder="1" applyAlignment="1">
      <alignment horizontal="left" vertical="center"/>
    </xf>
    <xf numFmtId="4" fontId="50" fillId="13" borderId="16" xfId="0" applyNumberFormat="1" applyFont="1" applyFill="1" applyBorder="1" applyAlignment="1">
      <alignment horizontal="right" vertical="center" wrapText="1"/>
    </xf>
    <xf numFmtId="0" fontId="50" fillId="13" borderId="58" xfId="0" applyFont="1" applyFill="1" applyBorder="1" applyAlignment="1">
      <alignment horizontal="left" vertical="center"/>
    </xf>
    <xf numFmtId="0" fontId="50" fillId="13" borderId="6" xfId="0" applyFont="1" applyFill="1" applyBorder="1" applyAlignment="1">
      <alignment horizontal="left" vertical="center" wrapText="1"/>
    </xf>
    <xf numFmtId="0" fontId="53" fillId="2" borderId="5" xfId="0" applyFont="1" applyFill="1" applyBorder="1" applyAlignment="1">
      <alignment vertical="center"/>
    </xf>
    <xf numFmtId="0" fontId="53" fillId="2" borderId="7" xfId="0" applyFont="1" applyFill="1" applyBorder="1" applyAlignment="1">
      <alignment horizontal="left" vertical="center" wrapText="1"/>
    </xf>
    <xf numFmtId="3" fontId="53" fillId="2" borderId="54" xfId="0" applyNumberFormat="1" applyFont="1" applyFill="1" applyBorder="1" applyAlignment="1">
      <alignment vertical="center" wrapText="1"/>
    </xf>
    <xf numFmtId="4" fontId="53" fillId="2" borderId="54" xfId="0" applyNumberFormat="1" applyFont="1" applyFill="1" applyBorder="1" applyAlignment="1">
      <alignment vertical="center" wrapText="1"/>
    </xf>
    <xf numFmtId="0" fontId="32" fillId="2" borderId="9" xfId="0" applyFont="1" applyFill="1" applyBorder="1" applyAlignment="1">
      <alignment vertical="center"/>
    </xf>
    <xf numFmtId="0" fontId="31" fillId="2" borderId="10" xfId="0" applyFont="1" applyFill="1" applyBorder="1" applyAlignment="1">
      <alignment vertical="center" wrapText="1"/>
    </xf>
    <xf numFmtId="0" fontId="31" fillId="2" borderId="11" xfId="0" applyFont="1" applyFill="1" applyBorder="1" applyAlignment="1">
      <alignment vertical="center" wrapText="1"/>
    </xf>
    <xf numFmtId="0" fontId="32" fillId="2" borderId="12" xfId="0" applyFont="1" applyFill="1" applyBorder="1" applyAlignment="1">
      <alignment vertical="center"/>
    </xf>
    <xf numFmtId="4" fontId="31" fillId="2" borderId="1" xfId="0" applyNumberFormat="1" applyFont="1" applyFill="1" applyBorder="1" applyAlignment="1">
      <alignment vertical="center" wrapText="1"/>
    </xf>
    <xf numFmtId="0" fontId="31" fillId="2" borderId="14" xfId="0" applyFont="1" applyFill="1" applyBorder="1" applyAlignment="1">
      <alignment vertical="center" wrapText="1"/>
    </xf>
    <xf numFmtId="0" fontId="33" fillId="2" borderId="2" xfId="0" applyFont="1" applyFill="1" applyBorder="1" applyAlignment="1">
      <alignment horizontal="center" vertical="center"/>
    </xf>
    <xf numFmtId="0" fontId="34" fillId="2" borderId="0" xfId="0" applyFont="1" applyFill="1" applyAlignment="1">
      <alignment vertical="center"/>
    </xf>
    <xf numFmtId="0" fontId="31" fillId="2" borderId="0" xfId="0" applyFont="1" applyFill="1" applyAlignment="1">
      <alignment vertical="center"/>
    </xf>
    <xf numFmtId="177" fontId="32" fillId="0" borderId="2" xfId="0" applyNumberFormat="1" applyFont="1" applyBorder="1" applyAlignment="1">
      <alignment horizontal="justify" vertical="center" wrapText="1"/>
    </xf>
    <xf numFmtId="0" fontId="32" fillId="0" borderId="2" xfId="0" applyFont="1" applyBorder="1" applyAlignment="1">
      <alignment horizontal="center" vertical="center" wrapText="1"/>
    </xf>
    <xf numFmtId="49" fontId="32" fillId="0" borderId="2" xfId="0" applyNumberFormat="1" applyFont="1" applyBorder="1" applyAlignment="1">
      <alignment horizontal="center" vertical="center" wrapText="1"/>
    </xf>
    <xf numFmtId="0" fontId="32" fillId="0" borderId="2" xfId="0" applyFont="1" applyBorder="1" applyAlignment="1">
      <alignment horizontal="center" vertical="center"/>
    </xf>
    <xf numFmtId="0" fontId="31" fillId="2" borderId="2" xfId="0" applyFont="1" applyFill="1" applyBorder="1" applyAlignment="1">
      <alignment vertical="center"/>
    </xf>
    <xf numFmtId="168" fontId="31" fillId="2" borderId="0" xfId="333" applyFont="1" applyFill="1" applyAlignment="1">
      <alignment vertical="center"/>
    </xf>
    <xf numFmtId="184" fontId="32" fillId="0" borderId="43" xfId="0" applyNumberFormat="1" applyFont="1" applyFill="1" applyBorder="1" applyAlignment="1">
      <alignment horizontal="right" vertical="center" wrapText="1" readingOrder="1"/>
    </xf>
    <xf numFmtId="0" fontId="31" fillId="2" borderId="0" xfId="0" applyFont="1" applyFill="1" applyBorder="1" applyAlignment="1">
      <alignment vertical="center"/>
    </xf>
    <xf numFmtId="168" fontId="32" fillId="2" borderId="0" xfId="333" applyFont="1" applyFill="1" applyBorder="1" applyAlignment="1">
      <alignment vertical="center"/>
    </xf>
    <xf numFmtId="0" fontId="43" fillId="2" borderId="0" xfId="0" applyFont="1" applyFill="1" applyBorder="1" applyAlignment="1">
      <alignment vertical="center"/>
    </xf>
    <xf numFmtId="168" fontId="43" fillId="2" borderId="0" xfId="333" applyFont="1" applyFill="1" applyBorder="1" applyAlignment="1">
      <alignment vertical="center"/>
    </xf>
    <xf numFmtId="0" fontId="42" fillId="2" borderId="0" xfId="0" applyFont="1" applyFill="1" applyAlignment="1">
      <alignment vertical="center"/>
    </xf>
    <xf numFmtId="0" fontId="40" fillId="2" borderId="9" xfId="0" applyFont="1" applyFill="1" applyBorder="1"/>
    <xf numFmtId="0" fontId="49" fillId="2" borderId="11" xfId="0" applyFont="1" applyFill="1" applyBorder="1" applyAlignment="1">
      <alignment vertical="center" wrapText="1"/>
    </xf>
    <xf numFmtId="0" fontId="49" fillId="2" borderId="12" xfId="0" applyFont="1" applyFill="1" applyBorder="1" applyAlignment="1">
      <alignment vertical="center" wrapText="1"/>
    </xf>
    <xf numFmtId="0" fontId="49" fillId="2" borderId="8" xfId="0" applyFont="1" applyFill="1" applyBorder="1" applyAlignment="1">
      <alignment wrapText="1"/>
    </xf>
    <xf numFmtId="0" fontId="40" fillId="2" borderId="0" xfId="0" applyFont="1" applyFill="1" applyAlignment="1"/>
    <xf numFmtId="0" fontId="40" fillId="2" borderId="12" xfId="0" applyFont="1" applyFill="1" applyBorder="1"/>
    <xf numFmtId="0" fontId="49" fillId="2" borderId="14" xfId="0" applyFont="1" applyFill="1" applyBorder="1" applyAlignment="1">
      <alignment vertical="center" wrapText="1"/>
    </xf>
    <xf numFmtId="177" fontId="51" fillId="2" borderId="31" xfId="0" applyNumberFormat="1" applyFont="1" applyFill="1" applyBorder="1" applyAlignment="1">
      <alignment horizontal="justify" vertical="center" wrapText="1"/>
    </xf>
    <xf numFmtId="49" fontId="49" fillId="2" borderId="7" xfId="0" applyNumberFormat="1" applyFont="1" applyFill="1" applyBorder="1" applyAlignment="1">
      <alignment horizontal="center" vertical="center" wrapText="1"/>
    </xf>
    <xf numFmtId="14" fontId="49" fillId="2" borderId="2" xfId="333" applyNumberFormat="1" applyFont="1" applyFill="1" applyBorder="1" applyAlignment="1">
      <alignment horizontal="right" vertical="center" wrapText="1"/>
    </xf>
    <xf numFmtId="4" fontId="49" fillId="2" borderId="2" xfId="0" applyNumberFormat="1" applyFont="1" applyFill="1" applyBorder="1"/>
    <xf numFmtId="49" fontId="49" fillId="2" borderId="2" xfId="0" applyNumberFormat="1" applyFont="1" applyFill="1" applyBorder="1" applyAlignment="1">
      <alignment wrapText="1"/>
    </xf>
    <xf numFmtId="0" fontId="49" fillId="2" borderId="2" xfId="0" applyFont="1" applyFill="1" applyBorder="1" applyAlignment="1">
      <alignment wrapText="1"/>
    </xf>
    <xf numFmtId="14" fontId="49" fillId="2" borderId="2" xfId="0" applyNumberFormat="1" applyFont="1" applyFill="1" applyBorder="1"/>
    <xf numFmtId="177" fontId="49" fillId="2" borderId="34" xfId="0" applyNumberFormat="1" applyFont="1" applyFill="1" applyBorder="1" applyAlignment="1">
      <alignment horizontal="justify" vertical="center" wrapText="1"/>
    </xf>
    <xf numFmtId="0" fontId="40" fillId="2" borderId="15" xfId="0" applyFont="1" applyFill="1" applyBorder="1" applyAlignment="1">
      <alignment horizontal="center" vertical="center"/>
    </xf>
    <xf numFmtId="177" fontId="40" fillId="2" borderId="4" xfId="0" applyNumberFormat="1" applyFont="1" applyFill="1" applyBorder="1" applyAlignment="1">
      <alignment horizontal="justify" vertical="center" wrapText="1"/>
    </xf>
    <xf numFmtId="4" fontId="40" fillId="2" borderId="15" xfId="0" applyNumberFormat="1" applyFont="1" applyFill="1" applyBorder="1" applyAlignment="1">
      <alignment horizontal="right" vertical="center" wrapText="1"/>
    </xf>
    <xf numFmtId="49" fontId="40" fillId="2" borderId="3" xfId="0" applyNumberFormat="1" applyFont="1" applyFill="1" applyBorder="1" applyAlignment="1">
      <alignment horizontal="center" vertical="center" wrapText="1"/>
    </xf>
    <xf numFmtId="14" fontId="40" fillId="2" borderId="3" xfId="333" applyNumberFormat="1" applyFont="1" applyFill="1" applyBorder="1" applyAlignment="1">
      <alignment horizontal="right" vertical="center" wrapText="1"/>
    </xf>
    <xf numFmtId="4" fontId="40" fillId="2" borderId="3" xfId="0" applyNumberFormat="1" applyFont="1" applyFill="1" applyBorder="1"/>
    <xf numFmtId="0" fontId="40" fillId="2" borderId="3" xfId="0" applyFont="1" applyFill="1" applyBorder="1" applyAlignment="1">
      <alignment horizontal="center"/>
    </xf>
    <xf numFmtId="49" fontId="40" fillId="2" borderId="3" xfId="0" applyNumberFormat="1" applyFont="1" applyFill="1" applyBorder="1" applyAlignment="1">
      <alignment wrapText="1"/>
    </xf>
    <xf numFmtId="0" fontId="40" fillId="2" borderId="3" xfId="0" applyFont="1" applyFill="1" applyBorder="1" applyAlignment="1">
      <alignment wrapText="1"/>
    </xf>
    <xf numFmtId="14" fontId="40" fillId="2" borderId="3" xfId="0" applyNumberFormat="1" applyFont="1" applyFill="1" applyBorder="1"/>
    <xf numFmtId="177" fontId="53" fillId="2" borderId="2" xfId="0" applyNumberFormat="1" applyFont="1" applyFill="1" applyBorder="1" applyAlignment="1">
      <alignment horizontal="justify" vertical="center" wrapText="1"/>
    </xf>
    <xf numFmtId="4" fontId="40" fillId="2" borderId="3" xfId="0" applyNumberFormat="1" applyFont="1" applyFill="1" applyBorder="1" applyAlignment="1">
      <alignment horizontal="right" vertical="center" wrapText="1"/>
    </xf>
    <xf numFmtId="177" fontId="53" fillId="2" borderId="4" xfId="0" applyNumberFormat="1" applyFont="1" applyFill="1" applyBorder="1" applyAlignment="1">
      <alignment horizontal="justify" vertical="center" wrapText="1"/>
    </xf>
    <xf numFmtId="49" fontId="49" fillId="2" borderId="3" xfId="0" applyNumberFormat="1" applyFont="1" applyFill="1" applyBorder="1" applyAlignment="1">
      <alignment horizontal="center" vertical="center" wrapText="1"/>
    </xf>
    <xf numFmtId="14" fontId="49" fillId="2" borderId="3" xfId="333" applyNumberFormat="1" applyFont="1" applyFill="1" applyBorder="1" applyAlignment="1">
      <alignment horizontal="right" vertical="center" wrapText="1"/>
    </xf>
    <xf numFmtId="4" fontId="49" fillId="2" borderId="3" xfId="0" applyNumberFormat="1" applyFont="1" applyFill="1" applyBorder="1"/>
    <xf numFmtId="0" fontId="49" fillId="2" borderId="3" xfId="0" applyFont="1" applyFill="1" applyBorder="1" applyAlignment="1">
      <alignment horizontal="center"/>
    </xf>
    <xf numFmtId="49" fontId="49" fillId="2" borderId="3" xfId="0" applyNumberFormat="1" applyFont="1" applyFill="1" applyBorder="1" applyAlignment="1">
      <alignment wrapText="1"/>
    </xf>
    <xf numFmtId="0" fontId="49" fillId="2" borderId="3" xfId="0" applyFont="1" applyFill="1" applyBorder="1" applyAlignment="1">
      <alignment wrapText="1"/>
    </xf>
    <xf numFmtId="14" fontId="49" fillId="2" borderId="3" xfId="0" applyNumberFormat="1" applyFont="1" applyFill="1" applyBorder="1"/>
    <xf numFmtId="49" fontId="49" fillId="2" borderId="2" xfId="0" applyNumberFormat="1" applyFont="1" applyFill="1" applyBorder="1" applyAlignment="1">
      <alignment horizontal="center" vertical="center" wrapText="1"/>
    </xf>
    <xf numFmtId="177" fontId="49" fillId="2" borderId="2" xfId="0" applyNumberFormat="1" applyFont="1" applyFill="1" applyBorder="1" applyAlignment="1">
      <alignment horizontal="justify" vertical="center" wrapText="1"/>
    </xf>
    <xf numFmtId="177" fontId="40" fillId="2" borderId="3" xfId="0" applyNumberFormat="1" applyFont="1" applyFill="1" applyBorder="1" applyAlignment="1">
      <alignment horizontal="justify" vertical="center" wrapText="1"/>
    </xf>
    <xf numFmtId="4" fontId="40" fillId="2" borderId="0" xfId="0" applyNumberFormat="1" applyFont="1" applyFill="1" applyBorder="1" applyAlignment="1">
      <alignment horizontal="left" vertical="center" wrapText="1"/>
    </xf>
    <xf numFmtId="4" fontId="40" fillId="2" borderId="0" xfId="0" applyNumberFormat="1" applyFont="1" applyFill="1"/>
    <xf numFmtId="184" fontId="56" fillId="0" borderId="2" xfId="0" applyNumberFormat="1" applyFont="1" applyFill="1" applyBorder="1" applyAlignment="1">
      <alignment horizontal="right" vertical="center" wrapText="1" readingOrder="1"/>
    </xf>
    <xf numFmtId="0" fontId="53" fillId="2" borderId="10" xfId="0" applyFont="1" applyFill="1" applyBorder="1" applyAlignment="1">
      <alignment horizontal="center"/>
    </xf>
    <xf numFmtId="0" fontId="51" fillId="2" borderId="0" xfId="0" applyFont="1" applyFill="1" applyBorder="1" applyAlignment="1">
      <alignment horizontal="center" vertical="center" wrapText="1"/>
    </xf>
    <xf numFmtId="0" fontId="53" fillId="2" borderId="0" xfId="0" applyFont="1" applyFill="1" applyAlignment="1"/>
    <xf numFmtId="0" fontId="53" fillId="2" borderId="0" xfId="0" applyFont="1" applyFill="1" applyBorder="1" applyAlignment="1">
      <alignment horizontal="center"/>
    </xf>
    <xf numFmtId="49" fontId="51" fillId="2" borderId="31" xfId="0" applyNumberFormat="1" applyFont="1" applyFill="1" applyBorder="1" applyAlignment="1">
      <alignment horizontal="center" vertical="center" wrapText="1"/>
    </xf>
    <xf numFmtId="3" fontId="51" fillId="2" borderId="31" xfId="0" applyNumberFormat="1" applyFont="1" applyFill="1" applyBorder="1" applyAlignment="1">
      <alignment horizontal="center" vertical="center" wrapText="1"/>
    </xf>
    <xf numFmtId="3" fontId="51" fillId="2" borderId="7" xfId="0" applyNumberFormat="1" applyFont="1" applyFill="1" applyBorder="1" applyAlignment="1">
      <alignment horizontal="center" vertical="center" wrapText="1"/>
    </xf>
    <xf numFmtId="183" fontId="51" fillId="2" borderId="2" xfId="0" applyNumberFormat="1" applyFont="1" applyFill="1" applyBorder="1" applyAlignment="1">
      <alignment horizontal="center" vertical="center" wrapText="1"/>
    </xf>
    <xf numFmtId="0" fontId="51" fillId="2" borderId="0" xfId="0" applyFont="1" applyFill="1"/>
    <xf numFmtId="0" fontId="51" fillId="2" borderId="34" xfId="0" applyFont="1" applyFill="1" applyBorder="1" applyAlignment="1">
      <alignment horizontal="left" vertical="center"/>
    </xf>
    <xf numFmtId="3" fontId="51" fillId="2" borderId="40" xfId="0" applyNumberFormat="1" applyFont="1" applyFill="1" applyBorder="1" applyAlignment="1">
      <alignment horizontal="center" vertical="center" wrapText="1"/>
    </xf>
    <xf numFmtId="0" fontId="51" fillId="11" borderId="47" xfId="0" applyFont="1" applyFill="1" applyBorder="1" applyAlignment="1">
      <alignment horizontal="center" vertical="center" wrapText="1"/>
    </xf>
    <xf numFmtId="0" fontId="51" fillId="11" borderId="42" xfId="0" applyFont="1" applyFill="1" applyBorder="1" applyAlignment="1">
      <alignment horizontal="left" vertical="center" wrapText="1"/>
    </xf>
    <xf numFmtId="3" fontId="51" fillId="11" borderId="42" xfId="0" applyNumberFormat="1" applyFont="1" applyFill="1" applyBorder="1" applyAlignment="1">
      <alignment horizontal="center" vertical="center" wrapText="1"/>
    </xf>
    <xf numFmtId="4" fontId="51" fillId="11" borderId="42" xfId="0" applyNumberFormat="1" applyFont="1" applyFill="1" applyBorder="1" applyAlignment="1">
      <alignment horizontal="right" vertical="center" wrapText="1"/>
    </xf>
    <xf numFmtId="4" fontId="51" fillId="11" borderId="41" xfId="0" applyNumberFormat="1" applyFont="1" applyFill="1" applyBorder="1" applyAlignment="1">
      <alignment horizontal="right" vertical="center" wrapText="1"/>
    </xf>
    <xf numFmtId="3" fontId="51" fillId="11" borderId="7" xfId="0" applyNumberFormat="1" applyFont="1" applyFill="1" applyBorder="1" applyAlignment="1">
      <alignment horizontal="center" vertical="center" wrapText="1"/>
    </xf>
    <xf numFmtId="183" fontId="51" fillId="11" borderId="2" xfId="0" applyNumberFormat="1" applyFont="1" applyFill="1" applyBorder="1" applyAlignment="1">
      <alignment horizontal="center" vertical="center" wrapText="1"/>
    </xf>
    <xf numFmtId="3" fontId="51" fillId="11" borderId="2" xfId="0" applyNumberFormat="1" applyFont="1" applyFill="1" applyBorder="1" applyAlignment="1">
      <alignment horizontal="center" vertical="center" wrapText="1"/>
    </xf>
    <xf numFmtId="0" fontId="51" fillId="11" borderId="0" xfId="0" applyFont="1" applyFill="1"/>
    <xf numFmtId="0" fontId="53" fillId="2" borderId="13" xfId="0" applyFont="1" applyFill="1" applyBorder="1" applyAlignment="1">
      <alignment horizontal="center" vertical="center" wrapText="1"/>
    </xf>
    <xf numFmtId="0" fontId="53" fillId="2" borderId="4" xfId="0" applyFont="1" applyFill="1" applyBorder="1" applyAlignment="1">
      <alignment horizontal="left" vertical="center" wrapText="1"/>
    </xf>
    <xf numFmtId="4" fontId="51" fillId="2" borderId="4" xfId="0" applyNumberFormat="1" applyFont="1" applyFill="1" applyBorder="1" applyAlignment="1">
      <alignment horizontal="right" vertical="center" wrapText="1"/>
    </xf>
    <xf numFmtId="0" fontId="53" fillId="2" borderId="17" xfId="0" applyFont="1" applyFill="1" applyBorder="1" applyAlignment="1">
      <alignment horizontal="center" vertical="center" wrapText="1"/>
    </xf>
    <xf numFmtId="0" fontId="53" fillId="2" borderId="2" xfId="0" applyFont="1" applyFill="1" applyBorder="1" applyAlignment="1">
      <alignment horizontal="left" vertical="center" wrapText="1"/>
    </xf>
    <xf numFmtId="4" fontId="53" fillId="2" borderId="16" xfId="0" applyNumberFormat="1" applyFont="1" applyFill="1" applyBorder="1" applyAlignment="1">
      <alignment horizontal="right" vertical="center" wrapText="1"/>
    </xf>
    <xf numFmtId="0" fontId="53" fillId="2" borderId="7" xfId="0" applyFont="1" applyFill="1" applyBorder="1"/>
    <xf numFmtId="183" fontId="53" fillId="2" borderId="2" xfId="0" applyNumberFormat="1" applyFont="1" applyFill="1" applyBorder="1"/>
    <xf numFmtId="0" fontId="53" fillId="2" borderId="2" xfId="0" applyFont="1" applyFill="1" applyBorder="1"/>
    <xf numFmtId="49" fontId="51" fillId="2" borderId="2" xfId="0" applyNumberFormat="1" applyFont="1" applyFill="1" applyBorder="1" applyAlignment="1">
      <alignment horizontal="center" vertical="center" wrapText="1"/>
    </xf>
    <xf numFmtId="0" fontId="51" fillId="2" borderId="2" xfId="0" applyFont="1" applyFill="1" applyBorder="1" applyAlignment="1">
      <alignment horizontal="left" vertical="center" wrapText="1"/>
    </xf>
    <xf numFmtId="3" fontId="51" fillId="2" borderId="4" xfId="0" applyNumberFormat="1" applyFont="1" applyFill="1" applyBorder="1" applyAlignment="1">
      <alignment horizontal="center" vertical="center" wrapText="1"/>
    </xf>
    <xf numFmtId="4" fontId="51" fillId="2" borderId="2" xfId="0" applyNumberFormat="1" applyFont="1" applyFill="1" applyBorder="1" applyAlignment="1">
      <alignment horizontal="right" vertical="center" wrapText="1"/>
    </xf>
    <xf numFmtId="4" fontId="51" fillId="2" borderId="16" xfId="0" applyNumberFormat="1" applyFont="1" applyFill="1" applyBorder="1" applyAlignment="1">
      <alignment horizontal="right" vertical="center" wrapText="1"/>
    </xf>
    <xf numFmtId="0" fontId="51" fillId="2" borderId="59" xfId="0" applyFont="1" applyFill="1" applyBorder="1" applyAlignment="1">
      <alignment horizontal="center" vertical="center" wrapText="1"/>
    </xf>
    <xf numFmtId="49" fontId="51" fillId="2" borderId="3" xfId="0" applyNumberFormat="1" applyFont="1" applyFill="1" applyBorder="1" applyAlignment="1">
      <alignment horizontal="center" vertical="center" wrapText="1"/>
    </xf>
    <xf numFmtId="0" fontId="51" fillId="2" borderId="3" xfId="0" applyFont="1" applyFill="1" applyBorder="1" applyAlignment="1">
      <alignment horizontal="left" vertical="center"/>
    </xf>
    <xf numFmtId="4" fontId="51" fillId="2" borderId="3" xfId="0" applyNumberFormat="1" applyFont="1" applyFill="1" applyBorder="1" applyAlignment="1">
      <alignment horizontal="right" vertical="center" wrapText="1"/>
    </xf>
    <xf numFmtId="4" fontId="51" fillId="2" borderId="60" xfId="0" applyNumberFormat="1" applyFont="1" applyFill="1" applyBorder="1" applyAlignment="1">
      <alignment horizontal="right" vertical="center" wrapText="1"/>
    </xf>
    <xf numFmtId="0" fontId="53" fillId="2" borderId="71" xfId="0" applyFont="1" applyFill="1" applyBorder="1" applyAlignment="1">
      <alignment horizontal="center" vertical="center" wrapText="1"/>
    </xf>
    <xf numFmtId="49" fontId="53" fillId="2" borderId="15" xfId="0" applyNumberFormat="1" applyFont="1" applyFill="1" applyBorder="1" applyAlignment="1">
      <alignment horizontal="center" vertical="center" wrapText="1"/>
    </xf>
    <xf numFmtId="0" fontId="53" fillId="2" borderId="15" xfId="0" applyFont="1" applyFill="1" applyBorder="1" applyAlignment="1">
      <alignment horizontal="center" vertical="center" wrapText="1"/>
    </xf>
    <xf numFmtId="0" fontId="53" fillId="2" borderId="15" xfId="0" applyFont="1" applyFill="1" applyBorder="1" applyAlignment="1">
      <alignment horizontal="center" vertical="center"/>
    </xf>
    <xf numFmtId="0" fontId="53" fillId="2" borderId="12" xfId="0" applyFont="1" applyFill="1" applyBorder="1" applyAlignment="1">
      <alignment horizontal="center" vertical="center" wrapText="1"/>
    </xf>
    <xf numFmtId="0" fontId="53" fillId="2" borderId="15" xfId="0" applyFont="1" applyFill="1" applyBorder="1" applyAlignment="1">
      <alignment horizontal="left" vertical="center" wrapText="1"/>
    </xf>
    <xf numFmtId="4" fontId="53" fillId="2" borderId="15" xfId="0" applyNumberFormat="1" applyFont="1" applyFill="1" applyBorder="1" applyAlignment="1">
      <alignment horizontal="right" vertical="center" wrapText="1"/>
    </xf>
    <xf numFmtId="4" fontId="53" fillId="2" borderId="63" xfId="0" applyNumberFormat="1" applyFont="1" applyFill="1" applyBorder="1" applyAlignment="1">
      <alignment horizontal="right" vertical="center" wrapText="1"/>
    </xf>
    <xf numFmtId="4" fontId="50" fillId="13" borderId="60" xfId="0" applyNumberFormat="1" applyFont="1" applyFill="1" applyBorder="1" applyAlignment="1">
      <alignment horizontal="right" vertical="center" wrapText="1"/>
    </xf>
    <xf numFmtId="168" fontId="53" fillId="2" borderId="2" xfId="333" applyFont="1" applyFill="1" applyBorder="1"/>
    <xf numFmtId="43" fontId="53" fillId="2" borderId="2" xfId="0" applyNumberFormat="1" applyFont="1" applyFill="1" applyBorder="1"/>
    <xf numFmtId="3" fontId="53" fillId="2" borderId="54" xfId="0" applyNumberFormat="1" applyFont="1" applyFill="1" applyBorder="1" applyAlignment="1">
      <alignment horizontal="center" vertical="center" wrapText="1"/>
    </xf>
    <xf numFmtId="4" fontId="53" fillId="2" borderId="7" xfId="0" applyNumberFormat="1" applyFont="1" applyFill="1" applyBorder="1" applyAlignment="1">
      <alignment horizontal="left" vertical="center" wrapText="1"/>
    </xf>
    <xf numFmtId="183" fontId="53" fillId="2" borderId="2" xfId="0" applyNumberFormat="1" applyFont="1" applyFill="1" applyBorder="1" applyAlignment="1">
      <alignment horizontal="left" vertical="center" wrapText="1"/>
    </xf>
    <xf numFmtId="0" fontId="53" fillId="2" borderId="0" xfId="0" applyFont="1" applyFill="1" applyAlignment="1">
      <alignment horizontal="center"/>
    </xf>
    <xf numFmtId="183" fontId="53" fillId="2" borderId="0" xfId="0" applyNumberFormat="1" applyFont="1" applyFill="1" applyAlignment="1">
      <alignment vertical="center"/>
    </xf>
    <xf numFmtId="4" fontId="53" fillId="2" borderId="0" xfId="0" applyNumberFormat="1" applyFont="1" applyFill="1"/>
    <xf numFmtId="183" fontId="53" fillId="2" borderId="0" xfId="0" applyNumberFormat="1" applyFont="1" applyFill="1"/>
    <xf numFmtId="0" fontId="53" fillId="2" borderId="0" xfId="0" applyFont="1" applyFill="1" applyAlignment="1">
      <alignment vertical="center"/>
    </xf>
    <xf numFmtId="0" fontId="53" fillId="2" borderId="0" xfId="0" applyFont="1" applyFill="1" applyAlignment="1">
      <alignment horizontal="center" vertical="center"/>
    </xf>
    <xf numFmtId="176" fontId="53" fillId="2" borderId="0" xfId="333" applyNumberFormat="1" applyFont="1" applyFill="1" applyAlignment="1">
      <alignment vertical="center"/>
    </xf>
    <xf numFmtId="41" fontId="53" fillId="2" borderId="0" xfId="352" applyFont="1" applyFill="1" applyBorder="1" applyAlignment="1">
      <alignment vertical="center"/>
    </xf>
    <xf numFmtId="176" fontId="53" fillId="2" borderId="0" xfId="333" applyNumberFormat="1" applyFont="1" applyFill="1"/>
    <xf numFmtId="41" fontId="53" fillId="2" borderId="0" xfId="352" applyFont="1" applyFill="1" applyBorder="1"/>
    <xf numFmtId="176" fontId="53" fillId="2" borderId="0" xfId="0" applyNumberFormat="1" applyFont="1" applyFill="1"/>
    <xf numFmtId="0" fontId="51" fillId="2" borderId="0" xfId="0" applyFont="1" applyFill="1" applyBorder="1" applyAlignment="1">
      <alignment vertical="center"/>
    </xf>
    <xf numFmtId="168" fontId="51" fillId="2" borderId="0" xfId="333" applyFont="1" applyFill="1" applyBorder="1"/>
    <xf numFmtId="43" fontId="53" fillId="2" borderId="0" xfId="0" applyNumberFormat="1" applyFont="1" applyFill="1"/>
    <xf numFmtId="0" fontId="44" fillId="2" borderId="3" xfId="0" applyFont="1" applyFill="1" applyBorder="1" applyAlignment="1">
      <alignment horizontal="center" vertical="center" wrapText="1"/>
    </xf>
    <xf numFmtId="14" fontId="33" fillId="2" borderId="2" xfId="0" applyNumberFormat="1" applyFont="1" applyFill="1" applyBorder="1" applyAlignment="1">
      <alignment vertical="center"/>
    </xf>
    <xf numFmtId="168" fontId="33" fillId="2" borderId="2" xfId="333" applyFont="1" applyFill="1" applyBorder="1" applyAlignment="1">
      <alignment vertical="center"/>
    </xf>
    <xf numFmtId="14" fontId="33" fillId="2" borderId="2" xfId="0" applyNumberFormat="1" applyFont="1" applyFill="1" applyBorder="1" applyAlignment="1">
      <alignment horizontal="center" vertical="center"/>
    </xf>
    <xf numFmtId="0" fontId="33" fillId="2" borderId="0" xfId="0" applyFont="1" applyFill="1" applyAlignment="1">
      <alignment vertical="center"/>
    </xf>
    <xf numFmtId="0" fontId="34" fillId="2" borderId="2" xfId="0" applyFont="1" applyFill="1" applyBorder="1" applyAlignment="1">
      <alignment horizontal="center" vertical="center" wrapText="1"/>
    </xf>
    <xf numFmtId="0" fontId="34" fillId="2" borderId="2" xfId="0" applyFont="1" applyFill="1" applyBorder="1" applyAlignment="1">
      <alignment horizontal="center" vertical="center"/>
    </xf>
    <xf numFmtId="177" fontId="34" fillId="2" borderId="2" xfId="0" applyNumberFormat="1" applyFont="1" applyFill="1" applyBorder="1" applyAlignment="1" applyProtection="1">
      <alignment horizontal="justify" vertical="center" wrapText="1"/>
    </xf>
    <xf numFmtId="14" fontId="34" fillId="2" borderId="2" xfId="0" applyNumberFormat="1" applyFont="1" applyFill="1" applyBorder="1" applyAlignment="1">
      <alignment vertical="center"/>
    </xf>
    <xf numFmtId="168" fontId="34" fillId="2" borderId="2" xfId="333" applyFont="1" applyFill="1" applyBorder="1" applyAlignment="1">
      <alignment vertical="center"/>
    </xf>
    <xf numFmtId="14" fontId="34" fillId="2" borderId="2" xfId="0" applyNumberFormat="1" applyFont="1" applyFill="1" applyBorder="1" applyAlignment="1">
      <alignment horizontal="center" vertical="center"/>
    </xf>
    <xf numFmtId="177" fontId="34" fillId="0" borderId="2" xfId="0" applyNumberFormat="1" applyFont="1" applyBorder="1" applyAlignment="1">
      <alignment horizontal="justify" vertical="center" wrapText="1"/>
    </xf>
    <xf numFmtId="3" fontId="33" fillId="2" borderId="8" xfId="0" applyNumberFormat="1" applyFont="1" applyFill="1" applyBorder="1" applyAlignment="1">
      <alignment horizontal="center" vertical="center" wrapText="1"/>
    </xf>
    <xf numFmtId="0" fontId="33" fillId="2" borderId="30" xfId="0" applyFont="1" applyFill="1" applyBorder="1" applyAlignment="1">
      <alignment horizontal="center" vertical="center"/>
    </xf>
    <xf numFmtId="49" fontId="34" fillId="2" borderId="31" xfId="0" applyNumberFormat="1" applyFont="1" applyFill="1" applyBorder="1" applyAlignment="1">
      <alignment horizontal="center" vertical="center" wrapText="1"/>
    </xf>
    <xf numFmtId="0" fontId="33" fillId="2" borderId="31" xfId="0" applyFont="1" applyFill="1" applyBorder="1" applyAlignment="1">
      <alignment horizontal="center" vertical="center"/>
    </xf>
    <xf numFmtId="0" fontId="33" fillId="2" borderId="31" xfId="0" applyFont="1" applyFill="1" applyBorder="1" applyAlignment="1">
      <alignment horizontal="center" vertical="center" wrapText="1"/>
    </xf>
    <xf numFmtId="0" fontId="33" fillId="2" borderId="31" xfId="0" applyFont="1" applyFill="1" applyBorder="1" applyAlignment="1">
      <alignment horizontal="left" vertical="center" wrapText="1"/>
    </xf>
    <xf numFmtId="3" fontId="33" fillId="2" borderId="31" xfId="0" applyNumberFormat="1" applyFont="1" applyFill="1" applyBorder="1" applyAlignment="1">
      <alignment horizontal="center" vertical="center" wrapText="1"/>
    </xf>
    <xf numFmtId="3" fontId="33" fillId="2" borderId="31" xfId="0" applyNumberFormat="1" applyFont="1" applyFill="1" applyBorder="1" applyAlignment="1">
      <alignment horizontal="right" vertical="center" wrapText="1"/>
    </xf>
    <xf numFmtId="182" fontId="33" fillId="2" borderId="31" xfId="0" applyNumberFormat="1" applyFont="1" applyFill="1" applyBorder="1" applyAlignment="1">
      <alignment horizontal="right" vertical="center" wrapText="1"/>
    </xf>
    <xf numFmtId="3" fontId="33" fillId="2" borderId="32" xfId="0" applyNumberFormat="1" applyFont="1" applyFill="1" applyBorder="1" applyAlignment="1">
      <alignment horizontal="right" vertical="center" wrapText="1"/>
    </xf>
    <xf numFmtId="0" fontId="33" fillId="2" borderId="33" xfId="0" applyFont="1" applyFill="1" applyBorder="1" applyAlignment="1">
      <alignment horizontal="center" vertical="center"/>
    </xf>
    <xf numFmtId="49" fontId="34" fillId="2" borderId="34" xfId="0" applyNumberFormat="1" applyFont="1" applyFill="1" applyBorder="1" applyAlignment="1">
      <alignment horizontal="center" vertical="center" wrapText="1"/>
    </xf>
    <xf numFmtId="0" fontId="33" fillId="2" borderId="34" xfId="0" applyFont="1" applyFill="1" applyBorder="1" applyAlignment="1">
      <alignment horizontal="center" vertical="center"/>
    </xf>
    <xf numFmtId="49" fontId="33" fillId="2" borderId="34" xfId="0" applyNumberFormat="1" applyFont="1" applyFill="1" applyBorder="1" applyAlignment="1">
      <alignment horizontal="center" vertical="center" wrapText="1"/>
    </xf>
    <xf numFmtId="0" fontId="33" fillId="2" borderId="34" xfId="0" applyFont="1" applyFill="1" applyBorder="1" applyAlignment="1">
      <alignment horizontal="center" vertical="center" wrapText="1"/>
    </xf>
    <xf numFmtId="0" fontId="33" fillId="2" borderId="34" xfId="0" applyFont="1" applyFill="1" applyBorder="1" applyAlignment="1">
      <alignment horizontal="left" vertical="center"/>
    </xf>
    <xf numFmtId="3" fontId="33" fillId="2" borderId="40" xfId="0" applyNumberFormat="1" applyFont="1" applyFill="1" applyBorder="1" applyAlignment="1">
      <alignment horizontal="center" vertical="center" wrapText="1"/>
    </xf>
    <xf numFmtId="3" fontId="33" fillId="2" borderId="40" xfId="0" applyNumberFormat="1" applyFont="1" applyFill="1" applyBorder="1" applyAlignment="1">
      <alignment horizontal="right" vertical="center" wrapText="1"/>
    </xf>
    <xf numFmtId="182" fontId="33" fillId="2" borderId="40" xfId="0" applyNumberFormat="1" applyFont="1" applyFill="1" applyBorder="1" applyAlignment="1">
      <alignment horizontal="right" vertical="center" wrapText="1"/>
    </xf>
    <xf numFmtId="3" fontId="33" fillId="2" borderId="57" xfId="0" applyNumberFormat="1" applyFont="1" applyFill="1" applyBorder="1" applyAlignment="1">
      <alignment horizontal="right" vertical="center" wrapText="1"/>
    </xf>
    <xf numFmtId="0" fontId="33" fillId="10" borderId="4" xfId="0" applyFont="1" applyFill="1" applyBorder="1" applyAlignment="1">
      <alignment horizontal="center" vertical="center" wrapText="1"/>
    </xf>
    <xf numFmtId="49" fontId="33" fillId="10" borderId="4" xfId="0" applyNumberFormat="1" applyFont="1" applyFill="1" applyBorder="1" applyAlignment="1">
      <alignment horizontal="center" vertical="center" wrapText="1"/>
    </xf>
    <xf numFmtId="0" fontId="33" fillId="10" borderId="4" xfId="0" applyFont="1" applyFill="1" applyBorder="1" applyAlignment="1">
      <alignment horizontal="center" vertical="center"/>
    </xf>
    <xf numFmtId="0" fontId="33" fillId="10" borderId="0" xfId="0" applyFont="1" applyFill="1" applyAlignment="1">
      <alignment vertical="center" wrapText="1"/>
    </xf>
    <xf numFmtId="4" fontId="33" fillId="10" borderId="4" xfId="0" applyNumberFormat="1" applyFont="1" applyFill="1" applyBorder="1" applyAlignment="1">
      <alignment horizontal="right" vertical="center" wrapText="1"/>
    </xf>
    <xf numFmtId="2" fontId="33" fillId="10" borderId="14" xfId="333" applyNumberFormat="1" applyFont="1" applyFill="1" applyBorder="1" applyAlignment="1">
      <alignment horizontal="right" vertical="center" wrapText="1" readingOrder="1"/>
    </xf>
    <xf numFmtId="168" fontId="33" fillId="10" borderId="14" xfId="333" applyFont="1" applyFill="1" applyBorder="1" applyAlignment="1">
      <alignment horizontal="left" vertical="center" wrapText="1" readingOrder="1"/>
    </xf>
    <xf numFmtId="0" fontId="33" fillId="10" borderId="2" xfId="0" applyFont="1" applyFill="1" applyBorder="1" applyAlignment="1">
      <alignment horizontal="center" vertical="center" wrapText="1"/>
    </xf>
    <xf numFmtId="49" fontId="33" fillId="10" borderId="2" xfId="0" applyNumberFormat="1" applyFont="1" applyFill="1" applyBorder="1" applyAlignment="1">
      <alignment horizontal="center" vertical="center" wrapText="1"/>
    </xf>
    <xf numFmtId="0" fontId="33" fillId="10" borderId="2" xfId="0" applyFont="1" applyFill="1" applyBorder="1" applyAlignment="1">
      <alignment horizontal="center" vertical="center"/>
    </xf>
    <xf numFmtId="4" fontId="33" fillId="10" borderId="2" xfId="0" applyNumberFormat="1" applyFont="1" applyFill="1" applyBorder="1" applyAlignment="1">
      <alignment horizontal="right" vertical="center" wrapText="1"/>
    </xf>
    <xf numFmtId="0" fontId="31" fillId="10" borderId="2" xfId="0" applyFont="1" applyFill="1" applyBorder="1" applyAlignment="1">
      <alignment horizontal="center" vertical="center" wrapText="1"/>
    </xf>
    <xf numFmtId="49" fontId="31" fillId="10" borderId="2" xfId="0" applyNumberFormat="1" applyFont="1" applyFill="1" applyBorder="1" applyAlignment="1">
      <alignment horizontal="center" vertical="center" wrapText="1"/>
    </xf>
    <xf numFmtId="0" fontId="31" fillId="10" borderId="2" xfId="0" applyFont="1" applyFill="1" applyBorder="1" applyAlignment="1">
      <alignment horizontal="center" vertical="center"/>
    </xf>
    <xf numFmtId="177" fontId="31" fillId="10" borderId="2" xfId="0" applyNumberFormat="1" applyFont="1" applyFill="1" applyBorder="1" applyAlignment="1">
      <alignment horizontal="justify" vertical="center" wrapText="1"/>
    </xf>
    <xf numFmtId="43" fontId="31" fillId="10" borderId="2" xfId="145" applyNumberFormat="1" applyFont="1" applyFill="1" applyBorder="1" applyAlignment="1">
      <alignment horizontal="center" vertical="center" wrapText="1" readingOrder="1"/>
    </xf>
    <xf numFmtId="4" fontId="31" fillId="13" borderId="2" xfId="0" applyNumberFormat="1" applyFont="1" applyFill="1" applyBorder="1" applyAlignment="1">
      <alignment horizontal="right" vertical="center" wrapText="1"/>
    </xf>
    <xf numFmtId="182" fontId="31" fillId="2" borderId="31" xfId="0" applyNumberFormat="1" applyFont="1" applyFill="1" applyBorder="1" applyAlignment="1">
      <alignment horizontal="right" vertical="center" wrapText="1"/>
    </xf>
    <xf numFmtId="182" fontId="31" fillId="2" borderId="40" xfId="0" applyNumberFormat="1" applyFont="1" applyFill="1" applyBorder="1" applyAlignment="1">
      <alignment horizontal="right" vertical="center" wrapText="1"/>
    </xf>
    <xf numFmtId="4" fontId="31" fillId="10" borderId="4" xfId="0" applyNumberFormat="1" applyFont="1" applyFill="1" applyBorder="1" applyAlignment="1">
      <alignment horizontal="right" vertical="center" wrapText="1"/>
    </xf>
    <xf numFmtId="0" fontId="2" fillId="2" borderId="2" xfId="0" applyFont="1" applyFill="1" applyBorder="1" applyAlignment="1">
      <alignment horizontal="center" vertical="center"/>
    </xf>
    <xf numFmtId="3" fontId="3" fillId="2" borderId="5" xfId="0" applyNumberFormat="1" applyFont="1" applyFill="1" applyBorder="1" applyAlignment="1">
      <alignment horizontal="right" vertical="center" wrapText="1"/>
    </xf>
    <xf numFmtId="3" fontId="3" fillId="2" borderId="7" xfId="0" applyNumberFormat="1" applyFont="1" applyFill="1" applyBorder="1" applyAlignment="1">
      <alignment horizontal="right" vertical="center" wrapText="1"/>
    </xf>
    <xf numFmtId="3" fontId="3" fillId="2" borderId="2" xfId="0" applyNumberFormat="1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2" fillId="2" borderId="14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justify" wrapText="1"/>
    </xf>
    <xf numFmtId="0" fontId="2" fillId="2" borderId="0" xfId="0" applyFont="1" applyFill="1" applyBorder="1" applyAlignment="1">
      <alignment horizontal="justify" wrapText="1"/>
    </xf>
    <xf numFmtId="0" fontId="2" fillId="2" borderId="8" xfId="0" applyFont="1" applyFill="1" applyBorder="1" applyAlignment="1">
      <alignment horizontal="justify" wrapText="1"/>
    </xf>
    <xf numFmtId="0" fontId="3" fillId="2" borderId="9" xfId="0" applyFont="1" applyFill="1" applyBorder="1" applyAlignment="1">
      <alignment horizontal="left" vertical="center" wrapText="1"/>
    </xf>
    <xf numFmtId="0" fontId="3" fillId="2" borderId="10" xfId="0" applyFont="1" applyFill="1" applyBorder="1" applyAlignment="1">
      <alignment horizontal="left" vertical="center" wrapText="1"/>
    </xf>
    <xf numFmtId="0" fontId="3" fillId="2" borderId="12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left" vertical="center" wrapText="1"/>
    </xf>
    <xf numFmtId="14" fontId="3" fillId="2" borderId="6" xfId="0" applyNumberFormat="1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horizontal="left" vertical="center" wrapText="1"/>
    </xf>
    <xf numFmtId="3" fontId="12" fillId="3" borderId="3" xfId="0" applyNumberFormat="1" applyFont="1" applyFill="1" applyBorder="1" applyAlignment="1">
      <alignment horizontal="center" vertical="center" wrapText="1"/>
    </xf>
    <xf numFmtId="3" fontId="12" fillId="3" borderId="15" xfId="0" applyNumberFormat="1" applyFont="1" applyFill="1" applyBorder="1" applyAlignment="1">
      <alignment horizontal="center" vertical="center" wrapText="1"/>
    </xf>
    <xf numFmtId="3" fontId="12" fillId="3" borderId="4" xfId="0" applyNumberFormat="1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 wrapText="1"/>
    </xf>
    <xf numFmtId="3" fontId="2" fillId="2" borderId="15" xfId="0" applyNumberFormat="1" applyFont="1" applyFill="1" applyBorder="1" applyAlignment="1">
      <alignment horizontal="center" vertical="center" wrapText="1"/>
    </xf>
    <xf numFmtId="3" fontId="2" fillId="2" borderId="4" xfId="0" applyNumberFormat="1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left" wrapText="1"/>
    </xf>
    <xf numFmtId="0" fontId="2" fillId="2" borderId="0" xfId="0" applyFont="1" applyFill="1" applyBorder="1" applyAlignment="1">
      <alignment horizontal="left" wrapText="1"/>
    </xf>
    <xf numFmtId="0" fontId="2" fillId="2" borderId="8" xfId="0" applyFont="1" applyFill="1" applyBorder="1" applyAlignment="1">
      <alignment horizontal="left" wrapText="1"/>
    </xf>
    <xf numFmtId="0" fontId="11" fillId="3" borderId="0" xfId="0" applyFont="1" applyFill="1" applyBorder="1" applyAlignment="1">
      <alignment horizontal="center" vertical="center" wrapText="1"/>
    </xf>
    <xf numFmtId="0" fontId="11" fillId="3" borderId="8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left" vertical="center"/>
    </xf>
    <xf numFmtId="0" fontId="3" fillId="2" borderId="7" xfId="0" applyFont="1" applyFill="1" applyBorder="1" applyAlignment="1">
      <alignment horizontal="left" vertical="center"/>
    </xf>
    <xf numFmtId="0" fontId="3" fillId="2" borderId="12" xfId="0" applyFont="1" applyFill="1" applyBorder="1" applyAlignment="1">
      <alignment horizontal="left" wrapText="1"/>
    </xf>
    <xf numFmtId="0" fontId="3" fillId="2" borderId="0" xfId="0" applyFont="1" applyFill="1" applyBorder="1" applyAlignment="1">
      <alignment horizontal="left" wrapText="1"/>
    </xf>
    <xf numFmtId="0" fontId="2" fillId="2" borderId="3" xfId="0" applyFont="1" applyFill="1" applyBorder="1" applyAlignment="1">
      <alignment horizontal="center" vertical="center" wrapText="1"/>
    </xf>
    <xf numFmtId="0" fontId="18" fillId="0" borderId="23" xfId="0" applyFont="1" applyFill="1" applyBorder="1" applyAlignment="1">
      <alignment horizontal="center" vertical="center" wrapText="1"/>
    </xf>
    <xf numFmtId="0" fontId="0" fillId="7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9" fillId="0" borderId="23" xfId="0" applyFont="1" applyFill="1" applyBorder="1" applyAlignment="1">
      <alignment horizontal="center" vertical="center" wrapText="1"/>
    </xf>
    <xf numFmtId="0" fontId="0" fillId="0" borderId="19" xfId="0" applyFill="1" applyBorder="1" applyAlignment="1">
      <alignment horizontal="center" vertical="center" wrapText="1"/>
    </xf>
    <xf numFmtId="0" fontId="0" fillId="0" borderId="21" xfId="0" applyFill="1" applyBorder="1" applyAlignment="1">
      <alignment horizontal="center" vertical="center" wrapText="1"/>
    </xf>
    <xf numFmtId="0" fontId="0" fillId="0" borderId="24" xfId="0" applyFill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  <xf numFmtId="0" fontId="0" fillId="8" borderId="19" xfId="0" applyFill="1" applyBorder="1" applyAlignment="1">
      <alignment horizontal="center" vertical="center" wrapText="1"/>
    </xf>
    <xf numFmtId="0" fontId="0" fillId="8" borderId="21" xfId="0" applyFill="1" applyBorder="1" applyAlignment="1">
      <alignment horizontal="center" vertical="center" wrapText="1"/>
    </xf>
    <xf numFmtId="0" fontId="18" fillId="8" borderId="23" xfId="0" applyFont="1" applyFill="1" applyBorder="1" applyAlignment="1">
      <alignment horizontal="center" vertical="center" wrapText="1"/>
    </xf>
    <xf numFmtId="0" fontId="36" fillId="0" borderId="0" xfId="0" applyFont="1" applyFill="1" applyBorder="1" applyAlignment="1">
      <alignment horizontal="center" vertical="center"/>
    </xf>
    <xf numFmtId="4" fontId="35" fillId="0" borderId="0" xfId="0" applyNumberFormat="1" applyFont="1" applyFill="1" applyBorder="1" applyAlignment="1">
      <alignment horizontal="center" vertical="center"/>
    </xf>
    <xf numFmtId="4" fontId="35" fillId="0" borderId="3" xfId="0" applyNumberFormat="1" applyFont="1" applyFill="1" applyBorder="1" applyAlignment="1">
      <alignment horizontal="center" vertical="center" wrapText="1"/>
    </xf>
    <xf numFmtId="4" fontId="35" fillId="0" borderId="15" xfId="0" applyNumberFormat="1" applyFont="1" applyFill="1" applyBorder="1" applyAlignment="1">
      <alignment horizontal="center" vertical="center" wrapText="1"/>
    </xf>
    <xf numFmtId="4" fontId="35" fillId="0" borderId="8" xfId="0" applyNumberFormat="1" applyFont="1" applyFill="1" applyBorder="1" applyAlignment="1">
      <alignment horizontal="center" vertical="center" wrapText="1"/>
    </xf>
    <xf numFmtId="4" fontId="35" fillId="0" borderId="14" xfId="0" applyNumberFormat="1" applyFont="1" applyFill="1" applyBorder="1" applyAlignment="1">
      <alignment horizontal="center" vertical="center" wrapText="1"/>
    </xf>
    <xf numFmtId="4" fontId="35" fillId="0" borderId="4" xfId="0" applyNumberFormat="1" applyFont="1" applyFill="1" applyBorder="1" applyAlignment="1">
      <alignment horizontal="center" vertical="center" wrapText="1"/>
    </xf>
    <xf numFmtId="3" fontId="35" fillId="0" borderId="3" xfId="0" applyNumberFormat="1" applyFont="1" applyFill="1" applyBorder="1" applyAlignment="1">
      <alignment horizontal="center" vertical="center" wrapText="1"/>
    </xf>
    <xf numFmtId="3" fontId="35" fillId="0" borderId="15" xfId="0" applyNumberFormat="1" applyFont="1" applyFill="1" applyBorder="1" applyAlignment="1">
      <alignment horizontal="center" vertical="center" wrapText="1"/>
    </xf>
    <xf numFmtId="3" fontId="35" fillId="0" borderId="4" xfId="0" applyNumberFormat="1" applyFont="1" applyFill="1" applyBorder="1" applyAlignment="1">
      <alignment horizontal="center" vertical="center" wrapText="1"/>
    </xf>
    <xf numFmtId="0" fontId="35" fillId="0" borderId="0" xfId="0" applyFont="1" applyFill="1" applyBorder="1" applyAlignment="1">
      <alignment horizontal="center" vertical="center"/>
    </xf>
    <xf numFmtId="0" fontId="35" fillId="0" borderId="2" xfId="0" applyFont="1" applyFill="1" applyBorder="1" applyAlignment="1">
      <alignment horizontal="center" vertical="center" wrapText="1"/>
    </xf>
    <xf numFmtId="0" fontId="35" fillId="0" borderId="3" xfId="0" applyFont="1" applyFill="1" applyBorder="1" applyAlignment="1">
      <alignment horizontal="center" vertical="center" wrapText="1"/>
    </xf>
    <xf numFmtId="0" fontId="35" fillId="0" borderId="2" xfId="0" applyFont="1" applyFill="1" applyBorder="1" applyAlignment="1">
      <alignment horizontal="center" vertical="center"/>
    </xf>
    <xf numFmtId="3" fontId="35" fillId="0" borderId="2" xfId="0" applyNumberFormat="1" applyFont="1" applyFill="1" applyBorder="1" applyAlignment="1">
      <alignment horizontal="center" vertical="center" wrapText="1"/>
    </xf>
    <xf numFmtId="0" fontId="40" fillId="0" borderId="2" xfId="0" applyFont="1" applyFill="1" applyBorder="1" applyAlignment="1">
      <alignment horizontal="left" vertical="center" wrapText="1"/>
    </xf>
    <xf numFmtId="14" fontId="40" fillId="0" borderId="2" xfId="0" applyNumberFormat="1" applyFont="1" applyFill="1" applyBorder="1" applyAlignment="1">
      <alignment horizontal="left" vertical="center" wrapText="1"/>
    </xf>
    <xf numFmtId="0" fontId="38" fillId="12" borderId="2" xfId="0" applyFont="1" applyFill="1" applyBorder="1" applyAlignment="1">
      <alignment horizontal="left" vertical="center" wrapText="1"/>
    </xf>
    <xf numFmtId="0" fontId="38" fillId="12" borderId="2" xfId="0" applyFont="1" applyFill="1" applyBorder="1" applyAlignment="1">
      <alignment horizontal="left" vertical="center"/>
    </xf>
    <xf numFmtId="0" fontId="40" fillId="0" borderId="2" xfId="0" applyFont="1" applyFill="1" applyBorder="1" applyAlignment="1">
      <alignment horizontal="left" vertical="center"/>
    </xf>
    <xf numFmtId="0" fontId="38" fillId="12" borderId="9" xfId="0" applyFont="1" applyFill="1" applyBorder="1" applyAlignment="1">
      <alignment horizontal="left" vertical="center" wrapText="1"/>
    </xf>
    <xf numFmtId="0" fontId="38" fillId="12" borderId="10" xfId="0" applyFont="1" applyFill="1" applyBorder="1" applyAlignment="1">
      <alignment horizontal="left" vertical="center" wrapText="1"/>
    </xf>
    <xf numFmtId="0" fontId="38" fillId="12" borderId="11" xfId="0" applyFont="1" applyFill="1" applyBorder="1" applyAlignment="1">
      <alignment horizontal="left" vertical="center" wrapText="1"/>
    </xf>
    <xf numFmtId="0" fontId="38" fillId="12" borderId="3" xfId="0" applyFont="1" applyFill="1" applyBorder="1" applyAlignment="1">
      <alignment horizontal="left" vertical="center" wrapText="1"/>
    </xf>
    <xf numFmtId="0" fontId="31" fillId="11" borderId="44" xfId="0" applyFont="1" applyFill="1" applyBorder="1" applyAlignment="1">
      <alignment horizontal="center" vertical="center" wrapText="1"/>
    </xf>
    <xf numFmtId="0" fontId="31" fillId="11" borderId="45" xfId="0" applyFont="1" applyFill="1" applyBorder="1" applyAlignment="1">
      <alignment horizontal="center" vertical="center" wrapText="1"/>
    </xf>
    <xf numFmtId="0" fontId="31" fillId="11" borderId="46" xfId="0" applyFont="1" applyFill="1" applyBorder="1" applyAlignment="1">
      <alignment horizontal="center" vertical="center" wrapText="1"/>
    </xf>
    <xf numFmtId="0" fontId="31" fillId="0" borderId="12" xfId="0" applyFont="1" applyFill="1" applyBorder="1" applyAlignment="1">
      <alignment horizontal="center" vertical="center"/>
    </xf>
    <xf numFmtId="0" fontId="31" fillId="0" borderId="0" xfId="0" applyFont="1" applyFill="1" applyAlignment="1">
      <alignment horizontal="center" vertical="center"/>
    </xf>
    <xf numFmtId="0" fontId="31" fillId="0" borderId="13" xfId="0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horizontal="center" vertical="center"/>
    </xf>
    <xf numFmtId="3" fontId="32" fillId="0" borderId="5" xfId="0" applyNumberFormat="1" applyFont="1" applyFill="1" applyBorder="1" applyAlignment="1">
      <alignment horizontal="left" vertical="center" wrapText="1"/>
    </xf>
    <xf numFmtId="3" fontId="32" fillId="0" borderId="6" xfId="0" applyNumberFormat="1" applyFont="1" applyFill="1" applyBorder="1" applyAlignment="1">
      <alignment horizontal="left" vertical="center" wrapText="1"/>
    </xf>
    <xf numFmtId="3" fontId="32" fillId="0" borderId="7" xfId="0" applyNumberFormat="1" applyFont="1" applyFill="1" applyBorder="1" applyAlignment="1">
      <alignment horizontal="left" vertical="center" wrapText="1"/>
    </xf>
    <xf numFmtId="0" fontId="31" fillId="0" borderId="2" xfId="0" applyFont="1" applyFill="1" applyBorder="1" applyAlignment="1">
      <alignment horizontal="center" vertical="center"/>
    </xf>
    <xf numFmtId="3" fontId="32" fillId="0" borderId="2" xfId="0" applyNumberFormat="1" applyFont="1" applyFill="1" applyBorder="1" applyAlignment="1">
      <alignment horizontal="center" wrapText="1"/>
    </xf>
    <xf numFmtId="3" fontId="32" fillId="0" borderId="2" xfId="0" applyNumberFormat="1" applyFont="1" applyFill="1" applyBorder="1" applyAlignment="1">
      <alignment horizontal="left" vertical="center" wrapText="1"/>
    </xf>
    <xf numFmtId="0" fontId="31" fillId="0" borderId="2" xfId="324" applyFont="1" applyFill="1" applyBorder="1" applyAlignment="1">
      <alignment horizontal="center" vertical="center" wrapText="1"/>
    </xf>
    <xf numFmtId="0" fontId="31" fillId="2" borderId="12" xfId="0" applyFont="1" applyFill="1" applyBorder="1" applyAlignment="1">
      <alignment horizontal="left" vertical="center" wrapText="1"/>
    </xf>
    <xf numFmtId="0" fontId="31" fillId="2" borderId="0" xfId="0" applyFont="1" applyFill="1" applyBorder="1" applyAlignment="1">
      <alignment horizontal="left" vertical="center" wrapText="1"/>
    </xf>
    <xf numFmtId="0" fontId="31" fillId="2" borderId="0" xfId="0" applyFont="1" applyFill="1" applyBorder="1" applyAlignment="1">
      <alignment horizontal="justify" vertical="center" wrapText="1"/>
    </xf>
    <xf numFmtId="0" fontId="31" fillId="2" borderId="8" xfId="0" applyFont="1" applyFill="1" applyBorder="1" applyAlignment="1">
      <alignment horizontal="justify" vertical="center" wrapText="1"/>
    </xf>
    <xf numFmtId="0" fontId="32" fillId="2" borderId="9" xfId="324" applyFont="1" applyFill="1" applyBorder="1" applyAlignment="1">
      <alignment horizontal="left" vertical="center" wrapText="1"/>
    </xf>
    <xf numFmtId="0" fontId="32" fillId="2" borderId="10" xfId="324" applyFont="1" applyFill="1" applyBorder="1" applyAlignment="1">
      <alignment horizontal="left" vertical="center" wrapText="1"/>
    </xf>
    <xf numFmtId="0" fontId="32" fillId="2" borderId="12" xfId="324" applyFont="1" applyFill="1" applyBorder="1" applyAlignment="1">
      <alignment horizontal="left" vertical="center" wrapText="1"/>
    </xf>
    <xf numFmtId="0" fontId="32" fillId="2" borderId="0" xfId="324" applyFont="1" applyFill="1" applyBorder="1" applyAlignment="1">
      <alignment horizontal="left" vertical="center" wrapText="1"/>
    </xf>
    <xf numFmtId="0" fontId="31" fillId="2" borderId="12" xfId="324" applyFont="1" applyFill="1" applyBorder="1" applyAlignment="1">
      <alignment horizontal="left" vertical="center" wrapText="1"/>
    </xf>
    <xf numFmtId="0" fontId="31" fillId="2" borderId="0" xfId="324" applyFont="1" applyFill="1" applyBorder="1" applyAlignment="1">
      <alignment horizontal="left" vertical="center" wrapText="1"/>
    </xf>
    <xf numFmtId="1" fontId="31" fillId="2" borderId="0" xfId="333" applyNumberFormat="1" applyFont="1" applyFill="1" applyBorder="1" applyAlignment="1">
      <alignment horizontal="left" vertical="center" wrapText="1"/>
    </xf>
    <xf numFmtId="1" fontId="31" fillId="2" borderId="8" xfId="333" applyNumberFormat="1" applyFont="1" applyFill="1" applyBorder="1" applyAlignment="1">
      <alignment horizontal="left" vertical="center" wrapText="1"/>
    </xf>
    <xf numFmtId="0" fontId="32" fillId="2" borderId="12" xfId="324" applyFont="1" applyFill="1" applyBorder="1" applyAlignment="1">
      <alignment horizontal="left" wrapText="1"/>
    </xf>
    <xf numFmtId="0" fontId="32" fillId="2" borderId="0" xfId="324" applyFont="1" applyFill="1" applyBorder="1" applyAlignment="1">
      <alignment horizontal="left" wrapText="1"/>
    </xf>
    <xf numFmtId="0" fontId="31" fillId="2" borderId="13" xfId="324" applyFont="1" applyFill="1" applyBorder="1" applyAlignment="1">
      <alignment horizontal="left" vertical="center" wrapText="1"/>
    </xf>
    <xf numFmtId="0" fontId="31" fillId="2" borderId="1" xfId="324" applyFont="1" applyFill="1" applyBorder="1" applyAlignment="1">
      <alignment horizontal="left" vertical="center" wrapText="1"/>
    </xf>
    <xf numFmtId="49" fontId="31" fillId="0" borderId="5" xfId="0" applyNumberFormat="1" applyFont="1" applyFill="1" applyBorder="1" applyAlignment="1">
      <alignment horizontal="center" vertical="center" wrapText="1"/>
    </xf>
    <xf numFmtId="49" fontId="31" fillId="0" borderId="6" xfId="0" applyNumberFormat="1" applyFont="1" applyFill="1" applyBorder="1" applyAlignment="1">
      <alignment horizontal="center" vertical="center" wrapText="1"/>
    </xf>
    <xf numFmtId="49" fontId="31" fillId="0" borderId="7" xfId="0" applyNumberFormat="1" applyFont="1" applyFill="1" applyBorder="1" applyAlignment="1">
      <alignment horizontal="center" vertical="center" wrapText="1"/>
    </xf>
    <xf numFmtId="0" fontId="32" fillId="11" borderId="44" xfId="0" applyFont="1" applyFill="1" applyBorder="1" applyAlignment="1">
      <alignment horizontal="center" vertical="center" wrapText="1"/>
    </xf>
    <xf numFmtId="0" fontId="32" fillId="11" borderId="45" xfId="0" applyFont="1" applyFill="1" applyBorder="1" applyAlignment="1">
      <alignment horizontal="center" vertical="center" wrapText="1"/>
    </xf>
    <xf numFmtId="0" fontId="32" fillId="11" borderId="46" xfId="0" applyFont="1" applyFill="1" applyBorder="1" applyAlignment="1">
      <alignment horizontal="center" vertical="center" wrapText="1"/>
    </xf>
    <xf numFmtId="0" fontId="31" fillId="0" borderId="49" xfId="0" applyFont="1" applyFill="1" applyBorder="1" applyAlignment="1">
      <alignment horizontal="center" vertical="center" wrapText="1"/>
    </xf>
    <xf numFmtId="0" fontId="31" fillId="0" borderId="50" xfId="0" applyFont="1" applyFill="1" applyBorder="1" applyAlignment="1">
      <alignment horizontal="center" vertical="center" wrapText="1"/>
    </xf>
    <xf numFmtId="0" fontId="31" fillId="0" borderId="51" xfId="0" applyFont="1" applyFill="1" applyBorder="1" applyAlignment="1">
      <alignment horizontal="center" vertical="center" wrapText="1"/>
    </xf>
    <xf numFmtId="0" fontId="31" fillId="0" borderId="54" xfId="0" applyFont="1" applyFill="1" applyBorder="1" applyAlignment="1">
      <alignment horizontal="center" vertical="center" wrapText="1"/>
    </xf>
    <xf numFmtId="0" fontId="31" fillId="0" borderId="55" xfId="0" applyFont="1" applyFill="1" applyBorder="1" applyAlignment="1">
      <alignment horizontal="center" vertical="center" wrapText="1"/>
    </xf>
    <xf numFmtId="0" fontId="31" fillId="0" borderId="56" xfId="0" applyFont="1" applyFill="1" applyBorder="1" applyAlignment="1">
      <alignment horizontal="center" vertical="center" wrapText="1"/>
    </xf>
    <xf numFmtId="0" fontId="33" fillId="11" borderId="44" xfId="0" applyFont="1" applyFill="1" applyBorder="1" applyAlignment="1">
      <alignment horizontal="center" vertical="center" wrapText="1"/>
    </xf>
    <xf numFmtId="0" fontId="33" fillId="11" borderId="45" xfId="0" applyFont="1" applyFill="1" applyBorder="1" applyAlignment="1">
      <alignment horizontal="center" vertical="center" wrapText="1"/>
    </xf>
    <xf numFmtId="0" fontId="33" fillId="11" borderId="46" xfId="0" applyFont="1" applyFill="1" applyBorder="1" applyAlignment="1">
      <alignment horizontal="center" vertical="center" wrapText="1"/>
    </xf>
    <xf numFmtId="3" fontId="32" fillId="0" borderId="52" xfId="0" applyNumberFormat="1" applyFont="1" applyFill="1" applyBorder="1" applyAlignment="1">
      <alignment horizontal="center" vertical="center" wrapText="1"/>
    </xf>
    <xf numFmtId="3" fontId="32" fillId="0" borderId="50" xfId="0" applyNumberFormat="1" applyFont="1" applyFill="1" applyBorder="1" applyAlignment="1">
      <alignment horizontal="center" vertical="center" wrapText="1"/>
    </xf>
    <xf numFmtId="3" fontId="32" fillId="0" borderId="53" xfId="0" applyNumberFormat="1" applyFont="1" applyFill="1" applyBorder="1" applyAlignment="1">
      <alignment horizontal="center" vertical="center" wrapText="1"/>
    </xf>
    <xf numFmtId="0" fontId="31" fillId="0" borderId="52" xfId="0" applyFont="1" applyFill="1" applyBorder="1" applyAlignment="1">
      <alignment horizontal="center" vertical="center" wrapText="1"/>
    </xf>
    <xf numFmtId="0" fontId="31" fillId="0" borderId="53" xfId="0" applyFont="1" applyFill="1" applyBorder="1" applyAlignment="1">
      <alignment horizontal="center" vertical="center" wrapText="1"/>
    </xf>
    <xf numFmtId="0" fontId="31" fillId="0" borderId="5" xfId="0" applyFont="1" applyFill="1" applyBorder="1" applyAlignment="1">
      <alignment horizontal="center" vertical="center" wrapText="1"/>
    </xf>
    <xf numFmtId="0" fontId="31" fillId="0" borderId="6" xfId="0" applyFont="1" applyFill="1" applyBorder="1" applyAlignment="1">
      <alignment horizontal="center" vertical="center" wrapText="1"/>
    </xf>
    <xf numFmtId="0" fontId="31" fillId="0" borderId="7" xfId="0" applyFont="1" applyFill="1" applyBorder="1" applyAlignment="1">
      <alignment horizontal="center" vertical="center" wrapText="1"/>
    </xf>
    <xf numFmtId="0" fontId="34" fillId="11" borderId="44" xfId="0" applyFont="1" applyFill="1" applyBorder="1" applyAlignment="1">
      <alignment horizontal="center" vertical="center" wrapText="1"/>
    </xf>
    <xf numFmtId="0" fontId="34" fillId="11" borderId="45" xfId="0" applyFont="1" applyFill="1" applyBorder="1" applyAlignment="1">
      <alignment horizontal="center" vertical="center" wrapText="1"/>
    </xf>
    <xf numFmtId="0" fontId="34" fillId="11" borderId="46" xfId="0" applyFont="1" applyFill="1" applyBorder="1" applyAlignment="1">
      <alignment horizontal="center" vertical="center" wrapText="1"/>
    </xf>
    <xf numFmtId="0" fontId="32" fillId="0" borderId="49" xfId="0" applyFont="1" applyFill="1" applyBorder="1" applyAlignment="1">
      <alignment horizontal="center" vertical="center" wrapText="1"/>
    </xf>
    <xf numFmtId="0" fontId="32" fillId="0" borderId="50" xfId="0" applyFont="1" applyFill="1" applyBorder="1" applyAlignment="1">
      <alignment horizontal="center" vertical="center" wrapText="1"/>
    </xf>
    <xf numFmtId="0" fontId="32" fillId="0" borderId="51" xfId="0" applyFont="1" applyFill="1" applyBorder="1" applyAlignment="1">
      <alignment horizontal="center" vertical="center" wrapText="1"/>
    </xf>
    <xf numFmtId="49" fontId="32" fillId="0" borderId="5" xfId="0" applyNumberFormat="1" applyFont="1" applyFill="1" applyBorder="1" applyAlignment="1">
      <alignment horizontal="center" vertical="center" wrapText="1"/>
    </xf>
    <xf numFmtId="49" fontId="32" fillId="0" borderId="6" xfId="0" applyNumberFormat="1" applyFont="1" applyFill="1" applyBorder="1" applyAlignment="1">
      <alignment horizontal="center" vertical="center" wrapText="1"/>
    </xf>
    <xf numFmtId="49" fontId="32" fillId="0" borderId="7" xfId="0" applyNumberFormat="1" applyFont="1" applyFill="1" applyBorder="1" applyAlignment="1">
      <alignment horizontal="center" vertical="center" wrapText="1"/>
    </xf>
    <xf numFmtId="0" fontId="32" fillId="0" borderId="54" xfId="0" applyFont="1" applyFill="1" applyBorder="1" applyAlignment="1">
      <alignment horizontal="center" vertical="center" wrapText="1"/>
    </xf>
    <xf numFmtId="0" fontId="32" fillId="0" borderId="55" xfId="0" applyFont="1" applyFill="1" applyBorder="1" applyAlignment="1">
      <alignment horizontal="center" vertical="center" wrapText="1"/>
    </xf>
    <xf numFmtId="0" fontId="32" fillId="0" borderId="56" xfId="0" applyFont="1" applyFill="1" applyBorder="1" applyAlignment="1">
      <alignment horizontal="center" vertical="center" wrapText="1"/>
    </xf>
    <xf numFmtId="3" fontId="32" fillId="2" borderId="31" xfId="0" applyNumberFormat="1" applyFont="1" applyFill="1" applyBorder="1" applyAlignment="1">
      <alignment horizontal="center" wrapText="1"/>
    </xf>
    <xf numFmtId="3" fontId="32" fillId="2" borderId="32" xfId="0" applyNumberFormat="1" applyFont="1" applyFill="1" applyBorder="1" applyAlignment="1">
      <alignment horizontal="center" wrapText="1"/>
    </xf>
    <xf numFmtId="3" fontId="32" fillId="2" borderId="2" xfId="0" applyNumberFormat="1" applyFont="1" applyFill="1" applyBorder="1" applyAlignment="1">
      <alignment horizontal="center" wrapText="1"/>
    </xf>
    <xf numFmtId="3" fontId="32" fillId="2" borderId="16" xfId="0" applyNumberFormat="1" applyFont="1" applyFill="1" applyBorder="1" applyAlignment="1">
      <alignment horizontal="center" wrapText="1"/>
    </xf>
    <xf numFmtId="0" fontId="31" fillId="2" borderId="0" xfId="0" applyFont="1" applyFill="1" applyBorder="1" applyAlignment="1">
      <alignment horizontal="center" vertical="center" wrapText="1"/>
    </xf>
    <xf numFmtId="0" fontId="31" fillId="2" borderId="0" xfId="0" applyFont="1" applyFill="1" applyAlignment="1">
      <alignment horizontal="center" vertical="center" wrapText="1"/>
    </xf>
    <xf numFmtId="0" fontId="31" fillId="2" borderId="8" xfId="0" applyFont="1" applyFill="1" applyBorder="1" applyAlignment="1">
      <alignment horizontal="center" vertical="center" wrapText="1"/>
    </xf>
    <xf numFmtId="0" fontId="31" fillId="2" borderId="1" xfId="0" applyFont="1" applyFill="1" applyBorder="1" applyAlignment="1">
      <alignment horizontal="center" vertical="center" wrapText="1"/>
    </xf>
    <xf numFmtId="0" fontId="31" fillId="2" borderId="14" xfId="0" applyFont="1" applyFill="1" applyBorder="1" applyAlignment="1">
      <alignment horizontal="center" vertical="center" wrapText="1"/>
    </xf>
    <xf numFmtId="3" fontId="32" fillId="2" borderId="17" xfId="0" applyNumberFormat="1" applyFont="1" applyFill="1" applyBorder="1" applyAlignment="1">
      <alignment horizontal="left" vertical="center" wrapText="1"/>
    </xf>
    <xf numFmtId="3" fontId="32" fillId="2" borderId="2" xfId="0" applyNumberFormat="1" applyFont="1" applyFill="1" applyBorder="1" applyAlignment="1">
      <alignment horizontal="left" vertical="center" wrapText="1"/>
    </xf>
    <xf numFmtId="0" fontId="31" fillId="2" borderId="2" xfId="0" applyFont="1" applyFill="1" applyBorder="1" applyAlignment="1">
      <alignment horizontal="center" vertical="center"/>
    </xf>
    <xf numFmtId="3" fontId="32" fillId="2" borderId="58" xfId="0" applyNumberFormat="1" applyFont="1" applyFill="1" applyBorder="1" applyAlignment="1">
      <alignment horizontal="left" vertical="center" wrapText="1"/>
    </xf>
    <xf numFmtId="3" fontId="32" fillId="2" borderId="6" xfId="0" applyNumberFormat="1" applyFont="1" applyFill="1" applyBorder="1" applyAlignment="1">
      <alignment horizontal="left" vertical="center" wrapText="1"/>
    </xf>
    <xf numFmtId="3" fontId="32" fillId="2" borderId="7" xfId="0" applyNumberFormat="1" applyFont="1" applyFill="1" applyBorder="1" applyAlignment="1">
      <alignment horizontal="left" vertical="center" wrapText="1"/>
    </xf>
    <xf numFmtId="0" fontId="31" fillId="2" borderId="17" xfId="0" applyFont="1" applyFill="1" applyBorder="1" applyAlignment="1">
      <alignment horizontal="center"/>
    </xf>
    <xf numFmtId="0" fontId="31" fillId="2" borderId="2" xfId="0" applyFont="1" applyFill="1" applyBorder="1" applyAlignment="1">
      <alignment horizontal="center"/>
    </xf>
    <xf numFmtId="0" fontId="31" fillId="2" borderId="16" xfId="0" applyFont="1" applyFill="1" applyBorder="1" applyAlignment="1">
      <alignment horizontal="center"/>
    </xf>
    <xf numFmtId="0" fontId="31" fillId="2" borderId="2" xfId="0" applyFont="1" applyFill="1" applyBorder="1" applyAlignment="1">
      <alignment horizontal="center" vertical="center" wrapText="1"/>
    </xf>
    <xf numFmtId="0" fontId="31" fillId="2" borderId="16" xfId="0" applyFont="1" applyFill="1" applyBorder="1" applyAlignment="1">
      <alignment horizontal="center" vertical="center" wrapText="1"/>
    </xf>
    <xf numFmtId="0" fontId="31" fillId="2" borderId="28" xfId="0" applyFont="1" applyFill="1" applyBorder="1" applyAlignment="1">
      <alignment horizontal="left" vertical="center" wrapText="1"/>
    </xf>
    <xf numFmtId="0" fontId="32" fillId="2" borderId="9" xfId="0" applyFont="1" applyFill="1" applyBorder="1" applyAlignment="1">
      <alignment horizontal="left" vertical="center" wrapText="1"/>
    </xf>
    <xf numFmtId="0" fontId="32" fillId="2" borderId="10" xfId="0" applyFont="1" applyFill="1" applyBorder="1" applyAlignment="1">
      <alignment horizontal="left" vertical="center" wrapText="1"/>
    </xf>
    <xf numFmtId="0" fontId="32" fillId="2" borderId="12" xfId="0" applyFont="1" applyFill="1" applyBorder="1" applyAlignment="1">
      <alignment horizontal="left" vertical="center" wrapText="1"/>
    </xf>
    <xf numFmtId="0" fontId="32" fillId="2" borderId="0" xfId="0" applyFont="1" applyFill="1" applyBorder="1" applyAlignment="1">
      <alignment horizontal="left" vertical="center" wrapText="1"/>
    </xf>
    <xf numFmtId="3" fontId="32" fillId="0" borderId="49" xfId="0" applyNumberFormat="1" applyFont="1" applyBorder="1" applyAlignment="1">
      <alignment horizontal="left" vertical="center" wrapText="1"/>
    </xf>
    <xf numFmtId="3" fontId="32" fillId="0" borderId="50" xfId="0" applyNumberFormat="1" applyFont="1" applyBorder="1" applyAlignment="1">
      <alignment horizontal="left" vertical="center" wrapText="1"/>
    </xf>
    <xf numFmtId="3" fontId="32" fillId="0" borderId="51" xfId="0" applyNumberFormat="1" applyFont="1" applyBorder="1" applyAlignment="1">
      <alignment horizontal="left" vertical="center" wrapText="1"/>
    </xf>
    <xf numFmtId="0" fontId="31" fillId="2" borderId="31" xfId="0" applyFont="1" applyFill="1" applyBorder="1" applyAlignment="1">
      <alignment horizontal="center" vertical="center"/>
    </xf>
    <xf numFmtId="3" fontId="35" fillId="2" borderId="3" xfId="0" applyNumberFormat="1" applyFont="1" applyFill="1" applyBorder="1" applyAlignment="1">
      <alignment horizontal="center" vertical="center" wrapText="1"/>
    </xf>
    <xf numFmtId="3" fontId="35" fillId="2" borderId="15" xfId="0" applyNumberFormat="1" applyFont="1" applyFill="1" applyBorder="1" applyAlignment="1">
      <alignment horizontal="center" vertical="center" wrapText="1"/>
    </xf>
    <xf numFmtId="0" fontId="31" fillId="2" borderId="13" xfId="0" applyFont="1" applyFill="1" applyBorder="1" applyAlignment="1">
      <alignment horizontal="left" vertical="top" wrapText="1"/>
    </xf>
    <xf numFmtId="0" fontId="31" fillId="2" borderId="1" xfId="0" applyFont="1" applyFill="1" applyBorder="1" applyAlignment="1">
      <alignment horizontal="left" vertical="top" wrapText="1"/>
    </xf>
    <xf numFmtId="3" fontId="44" fillId="2" borderId="15" xfId="0" applyNumberFormat="1" applyFont="1" applyFill="1" applyBorder="1" applyAlignment="1">
      <alignment horizontal="center" vertical="center" wrapText="1"/>
    </xf>
    <xf numFmtId="4" fontId="35" fillId="2" borderId="11" xfId="0" applyNumberFormat="1" applyFont="1" applyFill="1" applyBorder="1" applyAlignment="1">
      <alignment horizontal="center" vertical="center" wrapText="1"/>
    </xf>
    <xf numFmtId="4" fontId="35" fillId="2" borderId="8" xfId="0" applyNumberFormat="1" applyFont="1" applyFill="1" applyBorder="1" applyAlignment="1">
      <alignment horizontal="center" vertical="center" wrapText="1"/>
    </xf>
    <xf numFmtId="4" fontId="35" fillId="2" borderId="3" xfId="0" applyNumberFormat="1" applyFont="1" applyFill="1" applyBorder="1" applyAlignment="1">
      <alignment horizontal="center" vertical="center" wrapText="1"/>
    </xf>
    <xf numFmtId="4" fontId="35" fillId="2" borderId="15" xfId="0" applyNumberFormat="1" applyFont="1" applyFill="1" applyBorder="1" applyAlignment="1">
      <alignment horizontal="center" vertical="center" wrapText="1"/>
    </xf>
    <xf numFmtId="3" fontId="44" fillId="2" borderId="16" xfId="0" applyNumberFormat="1" applyFont="1" applyFill="1" applyBorder="1" applyAlignment="1">
      <alignment horizontal="center" vertical="center" wrapText="1"/>
    </xf>
    <xf numFmtId="3" fontId="44" fillId="2" borderId="60" xfId="0" applyNumberFormat="1" applyFont="1" applyFill="1" applyBorder="1" applyAlignment="1">
      <alignment horizontal="center" vertical="center" wrapText="1"/>
    </xf>
    <xf numFmtId="0" fontId="38" fillId="12" borderId="37" xfId="0" applyFont="1" applyFill="1" applyBorder="1" applyAlignment="1">
      <alignment horizontal="left" vertical="center" wrapText="1"/>
    </xf>
    <xf numFmtId="1" fontId="31" fillId="2" borderId="0" xfId="0" applyNumberFormat="1" applyFont="1" applyFill="1" applyBorder="1" applyAlignment="1">
      <alignment horizontal="left" vertical="center" wrapText="1"/>
    </xf>
    <xf numFmtId="1" fontId="31" fillId="2" borderId="8" xfId="0" applyNumberFormat="1" applyFont="1" applyFill="1" applyBorder="1" applyAlignment="1">
      <alignment horizontal="left" vertical="center" wrapText="1"/>
    </xf>
    <xf numFmtId="0" fontId="32" fillId="2" borderId="12" xfId="0" applyFont="1" applyFill="1" applyBorder="1" applyAlignment="1">
      <alignment horizontal="left" wrapText="1"/>
    </xf>
    <xf numFmtId="0" fontId="32" fillId="2" borderId="0" xfId="0" applyFont="1" applyFill="1" applyBorder="1" applyAlignment="1">
      <alignment horizontal="left" wrapText="1"/>
    </xf>
    <xf numFmtId="0" fontId="44" fillId="2" borderId="58" xfId="0" applyFont="1" applyFill="1" applyBorder="1" applyAlignment="1">
      <alignment horizontal="center" vertical="center" wrapText="1"/>
    </xf>
    <xf numFmtId="0" fontId="44" fillId="2" borderId="6" xfId="0" applyFont="1" applyFill="1" applyBorder="1" applyAlignment="1">
      <alignment horizontal="center" vertical="center" wrapText="1"/>
    </xf>
    <xf numFmtId="0" fontId="44" fillId="2" borderId="7" xfId="0" applyFont="1" applyFill="1" applyBorder="1" applyAlignment="1">
      <alignment horizontal="center" vertical="center" wrapText="1"/>
    </xf>
    <xf numFmtId="0" fontId="38" fillId="12" borderId="58" xfId="0" applyFont="1" applyFill="1" applyBorder="1" applyAlignment="1">
      <alignment horizontal="left" vertical="center"/>
    </xf>
    <xf numFmtId="0" fontId="38" fillId="12" borderId="6" xfId="0" applyFont="1" applyFill="1" applyBorder="1" applyAlignment="1">
      <alignment horizontal="left" vertical="center"/>
    </xf>
    <xf numFmtId="0" fontId="38" fillId="12" borderId="7" xfId="0" applyFont="1" applyFill="1" applyBorder="1" applyAlignment="1">
      <alignment horizontal="left" vertical="center"/>
    </xf>
    <xf numFmtId="0" fontId="38" fillId="12" borderId="55" xfId="0" applyFont="1" applyFill="1" applyBorder="1" applyAlignment="1">
      <alignment horizontal="center" vertical="center" wrapText="1"/>
    </xf>
    <xf numFmtId="0" fontId="38" fillId="12" borderId="56" xfId="0" applyFont="1" applyFill="1" applyBorder="1" applyAlignment="1">
      <alignment horizontal="center" vertical="center" wrapText="1"/>
    </xf>
    <xf numFmtId="0" fontId="32" fillId="2" borderId="49" xfId="0" applyFont="1" applyFill="1" applyBorder="1" applyAlignment="1">
      <alignment horizontal="left" vertical="center" wrapText="1"/>
    </xf>
    <xf numFmtId="0" fontId="32" fillId="2" borderId="50" xfId="0" applyFont="1" applyFill="1" applyBorder="1" applyAlignment="1">
      <alignment horizontal="left" vertical="center"/>
    </xf>
    <xf numFmtId="0" fontId="32" fillId="2" borderId="51" xfId="0" applyFont="1" applyFill="1" applyBorder="1" applyAlignment="1">
      <alignment horizontal="left" vertical="center"/>
    </xf>
    <xf numFmtId="0" fontId="44" fillId="2" borderId="2" xfId="0" applyFont="1" applyFill="1" applyBorder="1" applyAlignment="1">
      <alignment horizontal="center" vertical="center" wrapText="1"/>
    </xf>
    <xf numFmtId="0" fontId="44" fillId="2" borderId="3" xfId="0" applyFont="1" applyFill="1" applyBorder="1" applyAlignment="1">
      <alignment horizontal="center" vertical="center" wrapText="1"/>
    </xf>
    <xf numFmtId="0" fontId="44" fillId="2" borderId="2" xfId="0" applyFont="1" applyFill="1" applyBorder="1" applyAlignment="1">
      <alignment horizontal="center" vertical="center"/>
    </xf>
    <xf numFmtId="0" fontId="31" fillId="10" borderId="44" xfId="0" applyFont="1" applyFill="1" applyBorder="1" applyAlignment="1">
      <alignment horizontal="center" vertical="center" wrapText="1"/>
    </xf>
    <xf numFmtId="0" fontId="31" fillId="10" borderId="45" xfId="0" applyFont="1" applyFill="1" applyBorder="1" applyAlignment="1">
      <alignment horizontal="center" vertical="center" wrapText="1"/>
    </xf>
    <xf numFmtId="0" fontId="31" fillId="10" borderId="46" xfId="0" applyFont="1" applyFill="1" applyBorder="1" applyAlignment="1">
      <alignment horizontal="center" vertical="center" wrapText="1"/>
    </xf>
    <xf numFmtId="0" fontId="32" fillId="10" borderId="44" xfId="0" applyFont="1" applyFill="1" applyBorder="1" applyAlignment="1">
      <alignment horizontal="center" vertical="center" wrapText="1"/>
    </xf>
    <xf numFmtId="0" fontId="32" fillId="10" borderId="45" xfId="0" applyFont="1" applyFill="1" applyBorder="1" applyAlignment="1">
      <alignment horizontal="center" vertical="center" wrapText="1"/>
    </xf>
    <xf numFmtId="0" fontId="32" fillId="10" borderId="46" xfId="0" applyFont="1" applyFill="1" applyBorder="1" applyAlignment="1">
      <alignment horizontal="center" vertical="center" wrapText="1"/>
    </xf>
    <xf numFmtId="0" fontId="31" fillId="2" borderId="52" xfId="0" applyFont="1" applyFill="1" applyBorder="1" applyAlignment="1">
      <alignment horizontal="center" vertical="center" wrapText="1"/>
    </xf>
    <xf numFmtId="0" fontId="31" fillId="2" borderId="50" xfId="0" applyFont="1" applyFill="1" applyBorder="1" applyAlignment="1">
      <alignment horizontal="center" vertical="center" wrapText="1"/>
    </xf>
    <xf numFmtId="0" fontId="31" fillId="2" borderId="51" xfId="0" applyFont="1" applyFill="1" applyBorder="1" applyAlignment="1">
      <alignment horizontal="center" vertical="center" wrapText="1"/>
    </xf>
    <xf numFmtId="0" fontId="31" fillId="2" borderId="54" xfId="0" applyFont="1" applyFill="1" applyBorder="1" applyAlignment="1">
      <alignment horizontal="center" vertical="center" wrapText="1"/>
    </xf>
    <xf numFmtId="0" fontId="31" fillId="2" borderId="55" xfId="0" applyFont="1" applyFill="1" applyBorder="1" applyAlignment="1">
      <alignment horizontal="center" vertical="center" wrapText="1"/>
    </xf>
    <xf numFmtId="0" fontId="31" fillId="2" borderId="56" xfId="0" applyFont="1" applyFill="1" applyBorder="1" applyAlignment="1">
      <alignment horizontal="center" vertical="center" wrapText="1"/>
    </xf>
    <xf numFmtId="49" fontId="31" fillId="2" borderId="52" xfId="0" applyNumberFormat="1" applyFont="1" applyFill="1" applyBorder="1" applyAlignment="1">
      <alignment horizontal="center" vertical="center" wrapText="1"/>
    </xf>
    <xf numFmtId="49" fontId="31" fillId="2" borderId="50" xfId="0" applyNumberFormat="1" applyFont="1" applyFill="1" applyBorder="1" applyAlignment="1">
      <alignment horizontal="center" vertical="center" wrapText="1"/>
    </xf>
    <xf numFmtId="49" fontId="31" fillId="2" borderId="51" xfId="0" applyNumberFormat="1" applyFont="1" applyFill="1" applyBorder="1" applyAlignment="1">
      <alignment horizontal="center" vertical="center" wrapText="1"/>
    </xf>
    <xf numFmtId="0" fontId="32" fillId="10" borderId="47" xfId="0" applyFont="1" applyFill="1" applyBorder="1" applyAlignment="1">
      <alignment horizontal="center" vertical="center" wrapText="1"/>
    </xf>
    <xf numFmtId="0" fontId="32" fillId="10" borderId="48" xfId="0" applyFont="1" applyFill="1" applyBorder="1" applyAlignment="1">
      <alignment horizontal="center" vertical="center" wrapText="1"/>
    </xf>
    <xf numFmtId="3" fontId="31" fillId="10" borderId="47" xfId="0" applyNumberFormat="1" applyFont="1" applyFill="1" applyBorder="1" applyAlignment="1">
      <alignment horizontal="center" vertical="center" wrapText="1"/>
    </xf>
    <xf numFmtId="3" fontId="31" fillId="10" borderId="45" xfId="0" applyNumberFormat="1" applyFont="1" applyFill="1" applyBorder="1" applyAlignment="1">
      <alignment horizontal="center" vertical="center" wrapText="1"/>
    </xf>
    <xf numFmtId="3" fontId="31" fillId="10" borderId="48" xfId="0" applyNumberFormat="1" applyFont="1" applyFill="1" applyBorder="1" applyAlignment="1">
      <alignment horizontal="center" vertical="center" wrapText="1"/>
    </xf>
    <xf numFmtId="0" fontId="32" fillId="2" borderId="50" xfId="0" applyFont="1" applyFill="1" applyBorder="1" applyAlignment="1">
      <alignment horizontal="left" vertical="center" wrapText="1"/>
    </xf>
    <xf numFmtId="0" fontId="32" fillId="2" borderId="51" xfId="0" applyFont="1" applyFill="1" applyBorder="1" applyAlignment="1">
      <alignment horizontal="left" vertical="center" wrapText="1"/>
    </xf>
    <xf numFmtId="0" fontId="32" fillId="2" borderId="52" xfId="0" applyFont="1" applyFill="1" applyBorder="1" applyAlignment="1">
      <alignment horizontal="left" vertical="center" wrapText="1"/>
    </xf>
    <xf numFmtId="0" fontId="32" fillId="2" borderId="53" xfId="0" applyFont="1" applyFill="1" applyBorder="1" applyAlignment="1">
      <alignment horizontal="left" vertical="center" wrapText="1"/>
    </xf>
    <xf numFmtId="0" fontId="32" fillId="2" borderId="64" xfId="0" applyFont="1" applyFill="1" applyBorder="1" applyAlignment="1">
      <alignment horizontal="left" vertical="center" wrapText="1"/>
    </xf>
    <xf numFmtId="0" fontId="32" fillId="2" borderId="55" xfId="0" applyFont="1" applyFill="1" applyBorder="1" applyAlignment="1">
      <alignment horizontal="left" vertical="center" wrapText="1"/>
    </xf>
    <xf numFmtId="14" fontId="32" fillId="2" borderId="55" xfId="0" applyNumberFormat="1" applyFont="1" applyFill="1" applyBorder="1" applyAlignment="1">
      <alignment horizontal="left" vertical="center" wrapText="1"/>
    </xf>
    <xf numFmtId="0" fontId="32" fillId="2" borderId="56" xfId="0" applyFont="1" applyFill="1" applyBorder="1" applyAlignment="1">
      <alignment horizontal="left" vertical="center" wrapText="1"/>
    </xf>
    <xf numFmtId="0" fontId="32" fillId="2" borderId="65" xfId="0" applyFont="1" applyFill="1" applyBorder="1" applyAlignment="1">
      <alignment horizontal="left" vertical="center" wrapText="1"/>
    </xf>
    <xf numFmtId="0" fontId="40" fillId="2" borderId="64" xfId="0" applyFont="1" applyFill="1" applyBorder="1" applyAlignment="1">
      <alignment horizontal="left" vertical="center" wrapText="1"/>
    </xf>
    <xf numFmtId="0" fontId="40" fillId="2" borderId="55" xfId="0" applyFont="1" applyFill="1" applyBorder="1" applyAlignment="1">
      <alignment horizontal="left" vertical="center" wrapText="1"/>
    </xf>
    <xf numFmtId="14" fontId="40" fillId="2" borderId="55" xfId="0" applyNumberFormat="1" applyFont="1" applyFill="1" applyBorder="1" applyAlignment="1">
      <alignment horizontal="left" vertical="center" wrapText="1"/>
    </xf>
    <xf numFmtId="14" fontId="40" fillId="2" borderId="56" xfId="0" applyNumberFormat="1" applyFont="1" applyFill="1" applyBorder="1" applyAlignment="1">
      <alignment horizontal="left" vertical="center" wrapText="1"/>
    </xf>
    <xf numFmtId="0" fontId="40" fillId="2" borderId="65" xfId="0" applyFont="1" applyFill="1" applyBorder="1" applyAlignment="1">
      <alignment horizontal="left" vertical="center" wrapText="1"/>
    </xf>
    <xf numFmtId="0" fontId="49" fillId="2" borderId="0" xfId="0" applyFont="1" applyFill="1" applyAlignment="1">
      <alignment horizontal="center" vertical="center"/>
    </xf>
    <xf numFmtId="0" fontId="50" fillId="12" borderId="17" xfId="0" applyFont="1" applyFill="1" applyBorder="1" applyAlignment="1">
      <alignment horizontal="left" vertical="center"/>
    </xf>
    <xf numFmtId="0" fontId="50" fillId="12" borderId="2" xfId="0" applyFont="1" applyFill="1" applyBorder="1" applyAlignment="1">
      <alignment horizontal="left" vertical="center"/>
    </xf>
    <xf numFmtId="0" fontId="50" fillId="12" borderId="58" xfId="0" applyFont="1" applyFill="1" applyBorder="1" applyAlignment="1">
      <alignment horizontal="left" vertical="center"/>
    </xf>
    <xf numFmtId="0" fontId="50" fillId="12" borderId="6" xfId="0" applyFont="1" applyFill="1" applyBorder="1" applyAlignment="1">
      <alignment horizontal="left" vertical="center"/>
    </xf>
    <xf numFmtId="0" fontId="50" fillId="12" borderId="7" xfId="0" applyFont="1" applyFill="1" applyBorder="1" applyAlignment="1">
      <alignment horizontal="left" vertical="center"/>
    </xf>
    <xf numFmtId="0" fontId="40" fillId="2" borderId="58" xfId="0" applyFont="1" applyFill="1" applyBorder="1" applyAlignment="1">
      <alignment horizontal="left" vertical="center" wrapText="1"/>
    </xf>
    <xf numFmtId="0" fontId="40" fillId="2" borderId="6" xfId="0" applyFont="1" applyFill="1" applyBorder="1" applyAlignment="1">
      <alignment horizontal="left" vertical="center"/>
    </xf>
    <xf numFmtId="0" fontId="40" fillId="2" borderId="7" xfId="0" applyFont="1" applyFill="1" applyBorder="1" applyAlignment="1">
      <alignment horizontal="left" vertical="center"/>
    </xf>
    <xf numFmtId="0" fontId="40" fillId="2" borderId="6" xfId="0" applyFont="1" applyFill="1" applyBorder="1" applyAlignment="1">
      <alignment horizontal="left" vertical="center" wrapText="1"/>
    </xf>
    <xf numFmtId="0" fontId="40" fillId="2" borderId="7" xfId="0" applyFont="1" applyFill="1" applyBorder="1" applyAlignment="1">
      <alignment horizontal="left" vertical="center" wrapText="1"/>
    </xf>
    <xf numFmtId="0" fontId="40" fillId="2" borderId="5" xfId="0" applyFont="1" applyFill="1" applyBorder="1" applyAlignment="1">
      <alignment horizontal="left" vertical="center" wrapText="1"/>
    </xf>
    <xf numFmtId="0" fontId="40" fillId="2" borderId="70" xfId="0" applyFont="1" applyFill="1" applyBorder="1" applyAlignment="1">
      <alignment horizontal="left" vertical="center" wrapText="1"/>
    </xf>
    <xf numFmtId="3" fontId="49" fillId="2" borderId="3" xfId="0" applyNumberFormat="1" applyFont="1" applyFill="1" applyBorder="1" applyAlignment="1">
      <alignment horizontal="center" vertical="center" wrapText="1"/>
    </xf>
    <xf numFmtId="3" fontId="49" fillId="2" borderId="15" xfId="0" applyNumberFormat="1" applyFont="1" applyFill="1" applyBorder="1" applyAlignment="1">
      <alignment horizontal="center" vertical="center" wrapText="1"/>
    </xf>
    <xf numFmtId="3" fontId="49" fillId="2" borderId="4" xfId="0" applyNumberFormat="1" applyFont="1" applyFill="1" applyBorder="1" applyAlignment="1">
      <alignment horizontal="center" vertical="center" wrapText="1"/>
    </xf>
    <xf numFmtId="3" fontId="49" fillId="2" borderId="16" xfId="0" applyNumberFormat="1" applyFont="1" applyFill="1" applyBorder="1" applyAlignment="1">
      <alignment horizontal="center" vertical="center" wrapText="1"/>
    </xf>
    <xf numFmtId="0" fontId="49" fillId="2" borderId="0" xfId="0" applyFont="1" applyFill="1" applyBorder="1" applyAlignment="1">
      <alignment horizontal="center" vertical="center" wrapText="1"/>
    </xf>
    <xf numFmtId="0" fontId="49" fillId="2" borderId="0" xfId="0" applyFont="1" applyFill="1" applyAlignment="1">
      <alignment horizontal="center" vertical="center" wrapText="1"/>
    </xf>
    <xf numFmtId="0" fontId="49" fillId="2" borderId="8" xfId="0" applyFont="1" applyFill="1" applyBorder="1" applyAlignment="1">
      <alignment horizontal="center" vertical="center" wrapText="1"/>
    </xf>
    <xf numFmtId="0" fontId="49" fillId="2" borderId="1" xfId="0" applyFont="1" applyFill="1" applyBorder="1" applyAlignment="1">
      <alignment horizontal="center" vertical="center" wrapText="1"/>
    </xf>
    <xf numFmtId="0" fontId="49" fillId="2" borderId="14" xfId="0" applyFont="1" applyFill="1" applyBorder="1" applyAlignment="1">
      <alignment horizontal="center" vertical="center" wrapText="1"/>
    </xf>
    <xf numFmtId="0" fontId="40" fillId="2" borderId="12" xfId="0" applyFont="1" applyFill="1" applyBorder="1" applyAlignment="1">
      <alignment horizontal="left" vertical="center" wrapText="1"/>
    </xf>
    <xf numFmtId="0" fontId="40" fillId="2" borderId="0" xfId="0" applyFont="1" applyFill="1" applyBorder="1" applyAlignment="1">
      <alignment horizontal="left" vertical="center" wrapText="1"/>
    </xf>
    <xf numFmtId="0" fontId="49" fillId="2" borderId="2" xfId="0" applyFont="1" applyFill="1" applyBorder="1" applyAlignment="1">
      <alignment horizontal="center" vertical="center"/>
    </xf>
    <xf numFmtId="0" fontId="49" fillId="2" borderId="17" xfId="0" applyFont="1" applyFill="1" applyBorder="1" applyAlignment="1">
      <alignment horizontal="center"/>
    </xf>
    <xf numFmtId="0" fontId="49" fillId="2" borderId="2" xfId="0" applyFont="1" applyFill="1" applyBorder="1" applyAlignment="1">
      <alignment horizontal="center"/>
    </xf>
    <xf numFmtId="0" fontId="49" fillId="2" borderId="16" xfId="0" applyFont="1" applyFill="1" applyBorder="1" applyAlignment="1">
      <alignment horizontal="center"/>
    </xf>
    <xf numFmtId="0" fontId="49" fillId="2" borderId="2" xfId="0" applyFont="1" applyFill="1" applyBorder="1" applyAlignment="1">
      <alignment horizontal="center" vertical="center" wrapText="1"/>
    </xf>
    <xf numFmtId="0" fontId="49" fillId="2" borderId="16" xfId="0" applyFont="1" applyFill="1" applyBorder="1" applyAlignment="1">
      <alignment horizontal="center" vertical="center" wrapText="1"/>
    </xf>
    <xf numFmtId="0" fontId="49" fillId="2" borderId="28" xfId="0" applyFont="1" applyFill="1" applyBorder="1" applyAlignment="1">
      <alignment horizontal="left" vertical="center" wrapText="1"/>
    </xf>
    <xf numFmtId="0" fontId="49" fillId="2" borderId="0" xfId="0" applyFont="1" applyFill="1" applyBorder="1" applyAlignment="1">
      <alignment horizontal="left" vertical="center" wrapText="1"/>
    </xf>
    <xf numFmtId="0" fontId="49" fillId="2" borderId="0" xfId="0" applyFont="1" applyFill="1" applyBorder="1" applyAlignment="1">
      <alignment horizontal="justify" vertical="center" wrapText="1"/>
    </xf>
    <xf numFmtId="0" fontId="49" fillId="2" borderId="8" xfId="0" applyFont="1" applyFill="1" applyBorder="1" applyAlignment="1">
      <alignment horizontal="justify" vertical="center" wrapText="1"/>
    </xf>
    <xf numFmtId="0" fontId="40" fillId="2" borderId="9" xfId="0" applyFont="1" applyFill="1" applyBorder="1" applyAlignment="1">
      <alignment horizontal="left" vertical="center" wrapText="1"/>
    </xf>
    <xf numFmtId="0" fontId="40" fillId="2" borderId="10" xfId="0" applyFont="1" applyFill="1" applyBorder="1" applyAlignment="1">
      <alignment horizontal="left" vertical="center" wrapText="1"/>
    </xf>
    <xf numFmtId="3" fontId="32" fillId="2" borderId="49" xfId="0" applyNumberFormat="1" applyFont="1" applyFill="1" applyBorder="1" applyAlignment="1">
      <alignment horizontal="left" vertical="center" wrapText="1"/>
    </xf>
    <xf numFmtId="3" fontId="32" fillId="2" borderId="50" xfId="0" applyNumberFormat="1" applyFont="1" applyFill="1" applyBorder="1" applyAlignment="1">
      <alignment horizontal="left" vertical="center" wrapText="1"/>
    </xf>
    <xf numFmtId="3" fontId="32" fillId="2" borderId="51" xfId="0" applyNumberFormat="1" applyFont="1" applyFill="1" applyBorder="1" applyAlignment="1">
      <alignment horizontal="left" vertical="center" wrapText="1"/>
    </xf>
    <xf numFmtId="0" fontId="49" fillId="2" borderId="68" xfId="0" applyFont="1" applyFill="1" applyBorder="1" applyAlignment="1">
      <alignment horizontal="center" vertical="center"/>
    </xf>
    <xf numFmtId="0" fontId="49" fillId="2" borderId="66" xfId="0" applyFont="1" applyFill="1" applyBorder="1" applyAlignment="1">
      <alignment horizontal="center" vertical="center"/>
    </xf>
    <xf numFmtId="0" fontId="49" fillId="2" borderId="69" xfId="0" applyFont="1" applyFill="1" applyBorder="1" applyAlignment="1">
      <alignment horizontal="center" vertical="center"/>
    </xf>
    <xf numFmtId="0" fontId="49" fillId="2" borderId="13" xfId="0" applyFont="1" applyFill="1" applyBorder="1" applyAlignment="1">
      <alignment horizontal="center" vertical="center"/>
    </xf>
    <xf numFmtId="0" fontId="49" fillId="2" borderId="1" xfId="0" applyFont="1" applyFill="1" applyBorder="1" applyAlignment="1">
      <alignment horizontal="center" vertical="center"/>
    </xf>
    <xf numFmtId="0" fontId="49" fillId="2" borderId="14" xfId="0" applyFont="1" applyFill="1" applyBorder="1" applyAlignment="1">
      <alignment horizontal="center" vertical="center"/>
    </xf>
    <xf numFmtId="3" fontId="48" fillId="2" borderId="31" xfId="0" applyNumberFormat="1" applyFont="1" applyFill="1" applyBorder="1" applyAlignment="1">
      <alignment horizontal="center" wrapText="1"/>
    </xf>
    <xf numFmtId="3" fontId="48" fillId="2" borderId="32" xfId="0" applyNumberFormat="1" applyFont="1" applyFill="1" applyBorder="1" applyAlignment="1">
      <alignment horizontal="center" wrapText="1"/>
    </xf>
    <xf numFmtId="3" fontId="48" fillId="2" borderId="2" xfId="0" applyNumberFormat="1" applyFont="1" applyFill="1" applyBorder="1" applyAlignment="1">
      <alignment horizontal="center" wrapText="1"/>
    </xf>
    <xf numFmtId="3" fontId="48" fillId="2" borderId="16" xfId="0" applyNumberFormat="1" applyFont="1" applyFill="1" applyBorder="1" applyAlignment="1">
      <alignment horizontal="center" wrapText="1"/>
    </xf>
    <xf numFmtId="49" fontId="49" fillId="2" borderId="52" xfId="0" applyNumberFormat="1" applyFont="1" applyFill="1" applyBorder="1" applyAlignment="1">
      <alignment horizontal="center" vertical="center"/>
    </xf>
    <xf numFmtId="49" fontId="49" fillId="2" borderId="50" xfId="0" applyNumberFormat="1" applyFont="1" applyFill="1" applyBorder="1" applyAlignment="1">
      <alignment horizontal="center" vertical="center"/>
    </xf>
    <xf numFmtId="49" fontId="49" fillId="2" borderId="51" xfId="0" applyNumberFormat="1" applyFont="1" applyFill="1" applyBorder="1" applyAlignment="1">
      <alignment horizontal="center" vertical="center"/>
    </xf>
    <xf numFmtId="0" fontId="49" fillId="2" borderId="54" xfId="0" applyFont="1" applyFill="1" applyBorder="1" applyAlignment="1">
      <alignment horizontal="center" vertical="center" wrapText="1"/>
    </xf>
    <xf numFmtId="0" fontId="49" fillId="2" borderId="55" xfId="0" applyFont="1" applyFill="1" applyBorder="1" applyAlignment="1">
      <alignment horizontal="center" vertical="center" wrapText="1"/>
    </xf>
    <xf numFmtId="0" fontId="49" fillId="2" borderId="56" xfId="0" applyFont="1" applyFill="1" applyBorder="1" applyAlignment="1">
      <alignment horizontal="center" vertical="center" wrapText="1"/>
    </xf>
    <xf numFmtId="0" fontId="49" fillId="2" borderId="13" xfId="0" applyFont="1" applyFill="1" applyBorder="1" applyAlignment="1">
      <alignment horizontal="left" vertical="top" wrapText="1"/>
    </xf>
    <xf numFmtId="0" fontId="49" fillId="2" borderId="1" xfId="0" applyFont="1" applyFill="1" applyBorder="1" applyAlignment="1">
      <alignment horizontal="left" vertical="top" wrapText="1"/>
    </xf>
    <xf numFmtId="0" fontId="49" fillId="2" borderId="17" xfId="0" applyFont="1" applyFill="1" applyBorder="1" applyAlignment="1">
      <alignment horizontal="center" vertical="center" wrapText="1"/>
    </xf>
    <xf numFmtId="3" fontId="49" fillId="2" borderId="7" xfId="0" applyNumberFormat="1" applyFont="1" applyFill="1" applyBorder="1" applyAlignment="1">
      <alignment horizontal="center" vertical="center" wrapText="1"/>
    </xf>
    <xf numFmtId="3" fontId="49" fillId="2" borderId="2" xfId="0" applyNumberFormat="1" applyFont="1" applyFill="1" applyBorder="1" applyAlignment="1">
      <alignment horizontal="center" vertical="center" wrapText="1"/>
    </xf>
    <xf numFmtId="3" fontId="49" fillId="2" borderId="11" xfId="0" applyNumberFormat="1" applyFont="1" applyFill="1" applyBorder="1" applyAlignment="1">
      <alignment horizontal="center" vertical="center" wrapText="1"/>
    </xf>
    <xf numFmtId="3" fontId="49" fillId="2" borderId="8" xfId="0" applyNumberFormat="1" applyFont="1" applyFill="1" applyBorder="1" applyAlignment="1">
      <alignment horizontal="center" vertical="center" wrapText="1"/>
    </xf>
    <xf numFmtId="0" fontId="40" fillId="2" borderId="12" xfId="0" applyFont="1" applyFill="1" applyBorder="1" applyAlignment="1">
      <alignment horizontal="left" wrapText="1"/>
    </xf>
    <xf numFmtId="0" fontId="40" fillId="2" borderId="0" xfId="0" applyFont="1" applyFill="1" applyBorder="1" applyAlignment="1">
      <alignment horizontal="left" wrapText="1"/>
    </xf>
    <xf numFmtId="1" fontId="49" fillId="2" borderId="0" xfId="0" applyNumberFormat="1" applyFont="1" applyFill="1" applyBorder="1" applyAlignment="1">
      <alignment horizontal="left" vertical="center" wrapText="1"/>
    </xf>
    <xf numFmtId="1" fontId="49" fillId="2" borderId="8" xfId="0" applyNumberFormat="1" applyFont="1" applyFill="1" applyBorder="1" applyAlignment="1">
      <alignment horizontal="left" vertical="center" wrapText="1"/>
    </xf>
    <xf numFmtId="3" fontId="40" fillId="2" borderId="2" xfId="0" applyNumberFormat="1" applyFont="1" applyFill="1" applyBorder="1" applyAlignment="1">
      <alignment horizontal="left" vertical="center" wrapText="1"/>
    </xf>
    <xf numFmtId="3" fontId="40" fillId="2" borderId="5" xfId="0" applyNumberFormat="1" applyFont="1" applyFill="1" applyBorder="1" applyAlignment="1">
      <alignment horizontal="left" vertical="center" wrapText="1"/>
    </xf>
    <xf numFmtId="3" fontId="40" fillId="2" borderId="6" xfId="0" applyNumberFormat="1" applyFont="1" applyFill="1" applyBorder="1" applyAlignment="1">
      <alignment horizontal="left" vertical="center" wrapText="1"/>
    </xf>
    <xf numFmtId="3" fontId="40" fillId="2" borderId="7" xfId="0" applyNumberFormat="1" applyFont="1" applyFill="1" applyBorder="1" applyAlignment="1">
      <alignment horizontal="left" vertical="center" wrapText="1"/>
    </xf>
    <xf numFmtId="0" fontId="49" fillId="2" borderId="7" xfId="0" applyFont="1" applyFill="1" applyBorder="1" applyAlignment="1">
      <alignment horizontal="center" vertical="center" wrapText="1"/>
    </xf>
    <xf numFmtId="3" fontId="49" fillId="2" borderId="40" xfId="0" applyNumberFormat="1" applyFont="1" applyFill="1" applyBorder="1" applyAlignment="1">
      <alignment horizontal="center" vertical="center" wrapText="1"/>
    </xf>
    <xf numFmtId="3" fontId="49" fillId="2" borderId="35" xfId="0" applyNumberFormat="1" applyFont="1" applyFill="1" applyBorder="1" applyAlignment="1">
      <alignment horizontal="center" vertical="center" wrapText="1"/>
    </xf>
    <xf numFmtId="3" fontId="40" fillId="0" borderId="5" xfId="0" applyNumberFormat="1" applyFont="1" applyFill="1" applyBorder="1" applyAlignment="1">
      <alignment horizontal="left" vertical="center" wrapText="1"/>
    </xf>
    <xf numFmtId="3" fontId="40" fillId="0" borderId="6" xfId="0" applyNumberFormat="1" applyFont="1" applyFill="1" applyBorder="1" applyAlignment="1">
      <alignment horizontal="left" vertical="center" wrapText="1"/>
    </xf>
    <xf numFmtId="3" fontId="40" fillId="0" borderId="7" xfId="0" applyNumberFormat="1" applyFont="1" applyFill="1" applyBorder="1" applyAlignment="1">
      <alignment horizontal="left" vertical="center" wrapText="1"/>
    </xf>
    <xf numFmtId="0" fontId="49" fillId="2" borderId="31" xfId="0" applyFont="1" applyFill="1" applyBorder="1" applyAlignment="1">
      <alignment horizontal="center" vertical="center"/>
    </xf>
    <xf numFmtId="3" fontId="40" fillId="2" borderId="2" xfId="0" applyNumberFormat="1" applyFont="1" applyFill="1" applyBorder="1" applyAlignment="1">
      <alignment horizontal="center" wrapText="1"/>
    </xf>
    <xf numFmtId="0" fontId="49" fillId="2" borderId="0" xfId="0" applyFont="1" applyFill="1" applyAlignment="1">
      <alignment horizontal="left" vertical="center" wrapText="1"/>
    </xf>
    <xf numFmtId="0" fontId="49" fillId="2" borderId="0" xfId="0" applyFont="1" applyFill="1" applyAlignment="1">
      <alignment horizontal="justify" vertical="center" wrapText="1"/>
    </xf>
    <xf numFmtId="0" fontId="40" fillId="2" borderId="0" xfId="0" applyFont="1" applyFill="1" applyAlignment="1">
      <alignment horizontal="left" vertical="center" wrapText="1"/>
    </xf>
    <xf numFmtId="1" fontId="49" fillId="2" borderId="0" xfId="0" applyNumberFormat="1" applyFont="1" applyFill="1" applyAlignment="1">
      <alignment horizontal="left" vertical="center" wrapText="1"/>
    </xf>
    <xf numFmtId="0" fontId="40" fillId="2" borderId="0" xfId="0" applyFont="1" applyFill="1" applyAlignment="1">
      <alignment horizontal="left" wrapText="1"/>
    </xf>
    <xf numFmtId="0" fontId="49" fillId="2" borderId="34" xfId="0" applyFont="1" applyFill="1" applyBorder="1" applyAlignment="1">
      <alignment horizontal="center" vertical="center" wrapText="1"/>
    </xf>
    <xf numFmtId="3" fontId="51" fillId="2" borderId="3" xfId="0" applyNumberFormat="1" applyFont="1" applyFill="1" applyBorder="1" applyAlignment="1">
      <alignment horizontal="center" vertical="center" wrapText="1"/>
    </xf>
    <xf numFmtId="3" fontId="51" fillId="2" borderId="15" xfId="0" applyNumberFormat="1" applyFont="1" applyFill="1" applyBorder="1" applyAlignment="1">
      <alignment horizontal="center" vertical="center" wrapText="1"/>
    </xf>
    <xf numFmtId="14" fontId="40" fillId="2" borderId="6" xfId="0" applyNumberFormat="1" applyFont="1" applyFill="1" applyBorder="1" applyAlignment="1">
      <alignment horizontal="left" vertical="center" wrapText="1"/>
    </xf>
    <xf numFmtId="0" fontId="50" fillId="13" borderId="9" xfId="0" applyFont="1" applyFill="1" applyBorder="1" applyAlignment="1">
      <alignment horizontal="center" vertical="center" wrapText="1"/>
    </xf>
    <xf numFmtId="0" fontId="50" fillId="13" borderId="10" xfId="0" applyFont="1" applyFill="1" applyBorder="1" applyAlignment="1">
      <alignment horizontal="center" vertical="center" wrapText="1"/>
    </xf>
    <xf numFmtId="0" fontId="50" fillId="13" borderId="11" xfId="0" applyFont="1" applyFill="1" applyBorder="1" applyAlignment="1">
      <alignment horizontal="center" vertical="center" wrapText="1"/>
    </xf>
    <xf numFmtId="0" fontId="50" fillId="13" borderId="2" xfId="0" applyFont="1" applyFill="1" applyBorder="1" applyAlignment="1">
      <alignment horizontal="left" vertical="center" wrapText="1"/>
    </xf>
    <xf numFmtId="0" fontId="50" fillId="13" borderId="6" xfId="0" applyFont="1" applyFill="1" applyBorder="1" applyAlignment="1">
      <alignment horizontal="center" vertical="center" wrapText="1"/>
    </xf>
    <xf numFmtId="0" fontId="50" fillId="13" borderId="7" xfId="0" applyFont="1" applyFill="1" applyBorder="1" applyAlignment="1">
      <alignment horizontal="center" vertical="center" wrapText="1"/>
    </xf>
    <xf numFmtId="0" fontId="49" fillId="2" borderId="52" xfId="0" applyFont="1" applyFill="1" applyBorder="1" applyAlignment="1">
      <alignment horizontal="center" vertical="center"/>
    </xf>
    <xf numFmtId="0" fontId="49" fillId="2" borderId="50" xfId="0" applyFont="1" applyFill="1" applyBorder="1" applyAlignment="1">
      <alignment horizontal="center" vertical="center"/>
    </xf>
    <xf numFmtId="0" fontId="49" fillId="2" borderId="51" xfId="0" applyFont="1" applyFill="1" applyBorder="1" applyAlignment="1">
      <alignment horizontal="center" vertical="center"/>
    </xf>
    <xf numFmtId="14" fontId="40" fillId="2" borderId="7" xfId="0" applyNumberFormat="1" applyFont="1" applyFill="1" applyBorder="1" applyAlignment="1">
      <alignment horizontal="left" vertical="center" wrapText="1"/>
    </xf>
    <xf numFmtId="0" fontId="50" fillId="13" borderId="3" xfId="0" applyFont="1" applyFill="1" applyBorder="1" applyAlignment="1">
      <alignment horizontal="left" vertical="center"/>
    </xf>
    <xf numFmtId="0" fontId="50" fillId="13" borderId="2" xfId="0" applyFont="1" applyFill="1" applyBorder="1" applyAlignment="1">
      <alignment horizontal="left" vertical="center"/>
    </xf>
    <xf numFmtId="0" fontId="49" fillId="2" borderId="12" xfId="0" applyFont="1" applyFill="1" applyBorder="1" applyAlignment="1">
      <alignment horizontal="left" vertical="center" wrapText="1"/>
    </xf>
    <xf numFmtId="0" fontId="49" fillId="2" borderId="3" xfId="0" applyFont="1" applyFill="1" applyBorder="1" applyAlignment="1">
      <alignment horizontal="center" vertical="center" wrapText="1"/>
    </xf>
    <xf numFmtId="0" fontId="49" fillId="2" borderId="12" xfId="0" applyFont="1" applyFill="1" applyBorder="1" applyAlignment="1">
      <alignment horizontal="center" vertical="center" wrapText="1"/>
    </xf>
    <xf numFmtId="0" fontId="49" fillId="2" borderId="13" xfId="0" applyFont="1" applyFill="1" applyBorder="1" applyAlignment="1">
      <alignment horizontal="center" vertical="center" wrapText="1"/>
    </xf>
    <xf numFmtId="3" fontId="53" fillId="2" borderId="5" xfId="0" applyNumberFormat="1" applyFont="1" applyFill="1" applyBorder="1" applyAlignment="1">
      <alignment horizontal="left" vertical="center" wrapText="1"/>
    </xf>
    <xf numFmtId="3" fontId="53" fillId="2" borderId="6" xfId="0" applyNumberFormat="1" applyFont="1" applyFill="1" applyBorder="1" applyAlignment="1">
      <alignment horizontal="left" vertical="center" wrapText="1"/>
    </xf>
    <xf numFmtId="3" fontId="53" fillId="2" borderId="7" xfId="0" applyNumberFormat="1" applyFont="1" applyFill="1" applyBorder="1" applyAlignment="1">
      <alignment horizontal="left" vertical="center" wrapText="1"/>
    </xf>
    <xf numFmtId="3" fontId="53" fillId="0" borderId="5" xfId="0" applyNumberFormat="1" applyFont="1" applyFill="1" applyBorder="1" applyAlignment="1">
      <alignment horizontal="left" vertical="center" wrapText="1"/>
    </xf>
    <xf numFmtId="3" fontId="53" fillId="0" borderId="6" xfId="0" applyNumberFormat="1" applyFont="1" applyFill="1" applyBorder="1" applyAlignment="1">
      <alignment horizontal="left" vertical="center" wrapText="1"/>
    </xf>
    <xf numFmtId="3" fontId="53" fillId="0" borderId="7" xfId="0" applyNumberFormat="1" applyFont="1" applyFill="1" applyBorder="1" applyAlignment="1">
      <alignment horizontal="left" vertical="center" wrapText="1"/>
    </xf>
    <xf numFmtId="3" fontId="53" fillId="2" borderId="2" xfId="0" applyNumberFormat="1" applyFont="1" applyFill="1" applyBorder="1" applyAlignment="1">
      <alignment horizontal="left" vertical="center" wrapText="1"/>
    </xf>
    <xf numFmtId="3" fontId="53" fillId="2" borderId="2" xfId="0" applyNumberFormat="1" applyFont="1" applyFill="1" applyBorder="1" applyAlignment="1">
      <alignment horizontal="center" wrapText="1"/>
    </xf>
    <xf numFmtId="0" fontId="51" fillId="2" borderId="0" xfId="0" applyFont="1" applyFill="1" applyBorder="1" applyAlignment="1">
      <alignment horizontal="center" vertical="center" wrapText="1"/>
    </xf>
    <xf numFmtId="0" fontId="51" fillId="2" borderId="8" xfId="0" applyFont="1" applyFill="1" applyBorder="1" applyAlignment="1">
      <alignment horizontal="center" vertical="center" wrapText="1"/>
    </xf>
    <xf numFmtId="0" fontId="51" fillId="2" borderId="1" xfId="0" applyFont="1" applyFill="1" applyBorder="1" applyAlignment="1">
      <alignment horizontal="center" vertical="center" wrapText="1"/>
    </xf>
    <xf numFmtId="0" fontId="51" fillId="2" borderId="14" xfId="0" applyFont="1" applyFill="1" applyBorder="1" applyAlignment="1">
      <alignment horizontal="center" vertical="center" wrapText="1"/>
    </xf>
    <xf numFmtId="3" fontId="53" fillId="2" borderId="17" xfId="0" applyNumberFormat="1" applyFont="1" applyFill="1" applyBorder="1" applyAlignment="1">
      <alignment horizontal="left" vertical="center" wrapText="1"/>
    </xf>
    <xf numFmtId="0" fontId="51" fillId="2" borderId="2" xfId="0" applyFont="1" applyFill="1" applyBorder="1" applyAlignment="1">
      <alignment horizontal="center" vertical="center"/>
    </xf>
    <xf numFmtId="3" fontId="53" fillId="2" borderId="58" xfId="0" applyNumberFormat="1" applyFont="1" applyFill="1" applyBorder="1" applyAlignment="1">
      <alignment horizontal="left" vertical="center" wrapText="1"/>
    </xf>
    <xf numFmtId="0" fontId="51" fillId="2" borderId="17" xfId="0" applyFont="1" applyFill="1" applyBorder="1" applyAlignment="1">
      <alignment horizontal="center"/>
    </xf>
    <xf numFmtId="0" fontId="51" fillId="2" borderId="2" xfId="0" applyFont="1" applyFill="1" applyBorder="1" applyAlignment="1">
      <alignment horizontal="center"/>
    </xf>
    <xf numFmtId="0" fontId="51" fillId="2" borderId="16" xfId="0" applyFont="1" applyFill="1" applyBorder="1" applyAlignment="1">
      <alignment horizontal="center"/>
    </xf>
    <xf numFmtId="0" fontId="51" fillId="2" borderId="2" xfId="0" applyFont="1" applyFill="1" applyBorder="1" applyAlignment="1">
      <alignment horizontal="center" vertical="center" wrapText="1"/>
    </xf>
    <xf numFmtId="0" fontId="51" fillId="2" borderId="16" xfId="0" applyFont="1" applyFill="1" applyBorder="1" applyAlignment="1">
      <alignment horizontal="center" vertical="center" wrapText="1"/>
    </xf>
    <xf numFmtId="3" fontId="51" fillId="2" borderId="16" xfId="0" applyNumberFormat="1" applyFont="1" applyFill="1" applyBorder="1" applyAlignment="1">
      <alignment horizontal="center" vertical="center" wrapText="1"/>
    </xf>
    <xf numFmtId="3" fontId="51" fillId="2" borderId="60" xfId="0" applyNumberFormat="1" applyFont="1" applyFill="1" applyBorder="1" applyAlignment="1">
      <alignment horizontal="center" vertical="center" wrapText="1"/>
    </xf>
    <xf numFmtId="3" fontId="53" fillId="0" borderId="49" xfId="0" applyNumberFormat="1" applyFont="1" applyFill="1" applyBorder="1" applyAlignment="1">
      <alignment horizontal="left" vertical="center" wrapText="1"/>
    </xf>
    <xf numFmtId="3" fontId="53" fillId="0" borderId="50" xfId="0" applyNumberFormat="1" applyFont="1" applyFill="1" applyBorder="1" applyAlignment="1">
      <alignment horizontal="left" vertical="center" wrapText="1"/>
    </xf>
    <xf numFmtId="3" fontId="53" fillId="0" borderId="51" xfId="0" applyNumberFormat="1" applyFont="1" applyFill="1" applyBorder="1" applyAlignment="1">
      <alignment horizontal="left" vertical="center" wrapText="1"/>
    </xf>
    <xf numFmtId="0" fontId="51" fillId="2" borderId="31" xfId="0" applyFont="1" applyFill="1" applyBorder="1" applyAlignment="1">
      <alignment horizontal="center" vertical="center"/>
    </xf>
    <xf numFmtId="3" fontId="53" fillId="2" borderId="31" xfId="0" applyNumberFormat="1" applyFont="1" applyFill="1" applyBorder="1" applyAlignment="1">
      <alignment horizontal="center" wrapText="1"/>
    </xf>
    <xf numFmtId="3" fontId="53" fillId="2" borderId="32" xfId="0" applyNumberFormat="1" applyFont="1" applyFill="1" applyBorder="1" applyAlignment="1">
      <alignment horizontal="center" wrapText="1"/>
    </xf>
    <xf numFmtId="3" fontId="53" fillId="2" borderId="16" xfId="0" applyNumberFormat="1" applyFont="1" applyFill="1" applyBorder="1" applyAlignment="1">
      <alignment horizontal="center" wrapText="1"/>
    </xf>
    <xf numFmtId="0" fontId="51" fillId="2" borderId="28" xfId="0" applyFont="1" applyFill="1" applyBorder="1" applyAlignment="1">
      <alignment horizontal="left" vertical="center" wrapText="1"/>
    </xf>
    <xf numFmtId="0" fontId="51" fillId="2" borderId="0" xfId="0" applyFont="1" applyFill="1" applyBorder="1" applyAlignment="1">
      <alignment horizontal="left" vertical="center" wrapText="1"/>
    </xf>
    <xf numFmtId="0" fontId="51" fillId="2" borderId="0" xfId="0" applyFont="1" applyFill="1" applyBorder="1" applyAlignment="1">
      <alignment horizontal="justify" vertical="center" wrapText="1"/>
    </xf>
    <xf numFmtId="0" fontId="51" fillId="2" borderId="8" xfId="0" applyFont="1" applyFill="1" applyBorder="1" applyAlignment="1">
      <alignment horizontal="justify" vertical="center" wrapText="1"/>
    </xf>
    <xf numFmtId="0" fontId="53" fillId="2" borderId="9" xfId="0" applyFont="1" applyFill="1" applyBorder="1" applyAlignment="1">
      <alignment horizontal="left" vertical="center" wrapText="1"/>
    </xf>
    <xf numFmtId="0" fontId="53" fillId="2" borderId="10" xfId="0" applyFont="1" applyFill="1" applyBorder="1" applyAlignment="1">
      <alignment horizontal="left" vertical="center" wrapText="1"/>
    </xf>
    <xf numFmtId="0" fontId="53" fillId="2" borderId="12" xfId="0" applyFont="1" applyFill="1" applyBorder="1" applyAlignment="1">
      <alignment horizontal="left" vertical="center" wrapText="1"/>
    </xf>
    <xf numFmtId="0" fontId="53" fillId="2" borderId="0" xfId="0" applyFont="1" applyFill="1" applyBorder="1" applyAlignment="1">
      <alignment horizontal="left" vertical="center" wrapText="1"/>
    </xf>
    <xf numFmtId="1" fontId="51" fillId="2" borderId="0" xfId="0" applyNumberFormat="1" applyFont="1" applyFill="1" applyBorder="1" applyAlignment="1">
      <alignment horizontal="left" vertical="center" wrapText="1"/>
    </xf>
    <xf numFmtId="1" fontId="51" fillId="2" borderId="8" xfId="0" applyNumberFormat="1" applyFont="1" applyFill="1" applyBorder="1" applyAlignment="1">
      <alignment horizontal="left" vertical="center" wrapText="1"/>
    </xf>
    <xf numFmtId="0" fontId="53" fillId="2" borderId="12" xfId="0" applyFont="1" applyFill="1" applyBorder="1" applyAlignment="1">
      <alignment horizontal="left" wrapText="1"/>
    </xf>
    <xf numFmtId="0" fontId="53" fillId="2" borderId="0" xfId="0" applyFont="1" applyFill="1" applyBorder="1" applyAlignment="1">
      <alignment horizontal="left" wrapText="1"/>
    </xf>
    <xf numFmtId="0" fontId="51" fillId="2" borderId="13" xfId="0" applyFont="1" applyFill="1" applyBorder="1" applyAlignment="1">
      <alignment horizontal="left" vertical="top" wrapText="1"/>
    </xf>
    <xf numFmtId="0" fontId="51" fillId="2" borderId="1" xfId="0" applyFont="1" applyFill="1" applyBorder="1" applyAlignment="1">
      <alignment horizontal="left" vertical="top" wrapText="1"/>
    </xf>
    <xf numFmtId="0" fontId="51" fillId="2" borderId="17" xfId="0" applyFont="1" applyFill="1" applyBorder="1" applyAlignment="1">
      <alignment horizontal="center" vertical="center" wrapText="1"/>
    </xf>
    <xf numFmtId="0" fontId="51" fillId="2" borderId="3" xfId="0" applyFont="1" applyFill="1" applyBorder="1" applyAlignment="1">
      <alignment horizontal="center" vertical="center" wrapText="1"/>
    </xf>
    <xf numFmtId="3" fontId="51" fillId="2" borderId="11" xfId="0" applyNumberFormat="1" applyFont="1" applyFill="1" applyBorder="1" applyAlignment="1">
      <alignment horizontal="center" vertical="center" wrapText="1"/>
    </xf>
    <xf numFmtId="3" fontId="51" fillId="2" borderId="8" xfId="0" applyNumberFormat="1" applyFont="1" applyFill="1" applyBorder="1" applyAlignment="1">
      <alignment horizontal="center" vertical="center" wrapText="1"/>
    </xf>
    <xf numFmtId="183" fontId="51" fillId="2" borderId="3" xfId="0" applyNumberFormat="1" applyFont="1" applyFill="1" applyBorder="1" applyAlignment="1">
      <alignment horizontal="center" vertical="center" wrapText="1"/>
    </xf>
    <xf numFmtId="183" fontId="51" fillId="2" borderId="15" xfId="0" applyNumberFormat="1" applyFont="1" applyFill="1" applyBorder="1" applyAlignment="1">
      <alignment horizontal="center" vertical="center" wrapText="1"/>
    </xf>
    <xf numFmtId="14" fontId="53" fillId="2" borderId="55" xfId="0" applyNumberFormat="1" applyFont="1" applyFill="1" applyBorder="1" applyAlignment="1">
      <alignment horizontal="left" vertical="center" wrapText="1"/>
    </xf>
    <xf numFmtId="0" fontId="53" fillId="2" borderId="65" xfId="0" applyFont="1" applyFill="1" applyBorder="1" applyAlignment="1">
      <alignment horizontal="left" vertical="center" wrapText="1"/>
    </xf>
    <xf numFmtId="0" fontId="50" fillId="13" borderId="58" xfId="0" applyFont="1" applyFill="1" applyBorder="1" applyAlignment="1">
      <alignment horizontal="left" vertical="center"/>
    </xf>
    <xf numFmtId="0" fontId="50" fillId="13" borderId="6" xfId="0" applyFont="1" applyFill="1" applyBorder="1" applyAlignment="1">
      <alignment horizontal="left" vertical="center"/>
    </xf>
    <xf numFmtId="0" fontId="53" fillId="2" borderId="58" xfId="0" applyFont="1" applyFill="1" applyBorder="1" applyAlignment="1">
      <alignment horizontal="left" vertical="center" wrapText="1"/>
    </xf>
    <xf numFmtId="0" fontId="53" fillId="2" borderId="6" xfId="0" applyFont="1" applyFill="1" applyBorder="1" applyAlignment="1">
      <alignment horizontal="left" vertical="center" wrapText="1"/>
    </xf>
    <xf numFmtId="0" fontId="53" fillId="2" borderId="7" xfId="0" applyFont="1" applyFill="1" applyBorder="1" applyAlignment="1">
      <alignment horizontal="left" vertical="center" wrapText="1"/>
    </xf>
    <xf numFmtId="0" fontId="53" fillId="2" borderId="5" xfId="0" applyFont="1" applyFill="1" applyBorder="1" applyAlignment="1">
      <alignment horizontal="left" vertical="center" wrapText="1"/>
    </xf>
    <xf numFmtId="0" fontId="53" fillId="2" borderId="70" xfId="0" applyFont="1" applyFill="1" applyBorder="1" applyAlignment="1">
      <alignment horizontal="left" vertical="center" wrapText="1"/>
    </xf>
    <xf numFmtId="0" fontId="50" fillId="13" borderId="7" xfId="0" applyFont="1" applyFill="1" applyBorder="1" applyAlignment="1">
      <alignment horizontal="left" vertical="center"/>
    </xf>
    <xf numFmtId="0" fontId="53" fillId="2" borderId="64" xfId="0" applyFont="1" applyFill="1" applyBorder="1" applyAlignment="1">
      <alignment horizontal="left" vertical="center" wrapText="1"/>
    </xf>
    <xf numFmtId="0" fontId="53" fillId="2" borderId="55" xfId="0" applyFont="1" applyFill="1" applyBorder="1" applyAlignment="1">
      <alignment horizontal="left" vertical="center" wrapText="1"/>
    </xf>
    <xf numFmtId="14" fontId="53" fillId="2" borderId="56" xfId="0" applyNumberFormat="1" applyFont="1" applyFill="1" applyBorder="1" applyAlignment="1">
      <alignment horizontal="left" vertical="center" wrapText="1"/>
    </xf>
    <xf numFmtId="0" fontId="51" fillId="11" borderId="44" xfId="0" applyFont="1" applyFill="1" applyBorder="1" applyAlignment="1">
      <alignment horizontal="center" vertical="center" wrapText="1"/>
    </xf>
    <xf numFmtId="0" fontId="51" fillId="11" borderId="45" xfId="0" applyFont="1" applyFill="1" applyBorder="1" applyAlignment="1">
      <alignment horizontal="center" vertical="center" wrapText="1"/>
    </xf>
    <xf numFmtId="0" fontId="51" fillId="11" borderId="46" xfId="0" applyFont="1" applyFill="1" applyBorder="1" applyAlignment="1">
      <alignment horizontal="center" vertical="center" wrapText="1"/>
    </xf>
    <xf numFmtId="0" fontId="51" fillId="2" borderId="52" xfId="0" applyFont="1" applyFill="1" applyBorder="1" applyAlignment="1">
      <alignment horizontal="center" vertical="center"/>
    </xf>
    <xf numFmtId="0" fontId="51" fillId="2" borderId="50" xfId="0" applyFont="1" applyFill="1" applyBorder="1" applyAlignment="1">
      <alignment horizontal="center" vertical="center"/>
    </xf>
    <xf numFmtId="0" fontId="51" fillId="2" borderId="51" xfId="0" applyFont="1" applyFill="1" applyBorder="1" applyAlignment="1">
      <alignment horizontal="center" vertical="center"/>
    </xf>
    <xf numFmtId="0" fontId="51" fillId="2" borderId="54" xfId="0" applyFont="1" applyFill="1" applyBorder="1" applyAlignment="1">
      <alignment horizontal="center" vertical="center" wrapText="1"/>
    </xf>
    <xf numFmtId="0" fontId="51" fillId="2" borderId="55" xfId="0" applyFont="1" applyFill="1" applyBorder="1" applyAlignment="1">
      <alignment horizontal="center" vertical="center" wrapText="1"/>
    </xf>
    <xf numFmtId="0" fontId="51" fillId="2" borderId="56" xfId="0" applyFont="1" applyFill="1" applyBorder="1" applyAlignment="1">
      <alignment horizontal="center" vertical="center" wrapText="1"/>
    </xf>
    <xf numFmtId="0" fontId="51" fillId="2" borderId="5" xfId="0" applyFont="1" applyFill="1" applyBorder="1" applyAlignment="1">
      <alignment horizontal="center" vertical="center"/>
    </xf>
    <xf numFmtId="0" fontId="51" fillId="2" borderId="6" xfId="0" applyFont="1" applyFill="1" applyBorder="1" applyAlignment="1">
      <alignment horizontal="center" vertical="center"/>
    </xf>
    <xf numFmtId="0" fontId="51" fillId="2" borderId="7" xfId="0" applyFont="1" applyFill="1" applyBorder="1" applyAlignment="1">
      <alignment horizontal="center" vertical="center"/>
    </xf>
    <xf numFmtId="0" fontId="51" fillId="2" borderId="9" xfId="0" applyFont="1" applyFill="1" applyBorder="1" applyAlignment="1">
      <alignment horizontal="center" vertical="center" wrapText="1"/>
    </xf>
    <xf numFmtId="0" fontId="51" fillId="2" borderId="10" xfId="0" applyFont="1" applyFill="1" applyBorder="1" applyAlignment="1">
      <alignment horizontal="center" vertical="center" wrapText="1"/>
    </xf>
    <xf numFmtId="0" fontId="51" fillId="2" borderId="11" xfId="0" applyFont="1" applyFill="1" applyBorder="1" applyAlignment="1">
      <alignment horizontal="center" vertical="center" wrapText="1"/>
    </xf>
    <xf numFmtId="0" fontId="50" fillId="13" borderId="37" xfId="0" applyFont="1" applyFill="1" applyBorder="1" applyAlignment="1">
      <alignment horizontal="left" vertical="center"/>
    </xf>
    <xf numFmtId="0" fontId="50" fillId="13" borderId="10" xfId="0" applyFont="1" applyFill="1" applyBorder="1" applyAlignment="1">
      <alignment horizontal="left" vertical="center"/>
    </xf>
    <xf numFmtId="0" fontId="50" fillId="13" borderId="11" xfId="0" applyFont="1" applyFill="1" applyBorder="1" applyAlignment="1">
      <alignment horizontal="left" vertical="center"/>
    </xf>
    <xf numFmtId="3" fontId="34" fillId="0" borderId="49" xfId="0" applyNumberFormat="1" applyFont="1" applyFill="1" applyBorder="1" applyAlignment="1">
      <alignment horizontal="left" vertical="center" wrapText="1"/>
    </xf>
    <xf numFmtId="3" fontId="34" fillId="0" borderId="50" xfId="0" applyNumberFormat="1" applyFont="1" applyFill="1" applyBorder="1" applyAlignment="1">
      <alignment horizontal="left" vertical="center" wrapText="1"/>
    </xf>
    <xf numFmtId="3" fontId="34" fillId="0" borderId="51" xfId="0" applyNumberFormat="1" applyFont="1" applyFill="1" applyBorder="1" applyAlignment="1">
      <alignment horizontal="left" vertical="center" wrapText="1"/>
    </xf>
    <xf numFmtId="3" fontId="34" fillId="2" borderId="17" xfId="0" applyNumberFormat="1" applyFont="1" applyFill="1" applyBorder="1" applyAlignment="1">
      <alignment horizontal="left" vertical="center" wrapText="1"/>
    </xf>
    <xf numFmtId="3" fontId="34" fillId="2" borderId="2" xfId="0" applyNumberFormat="1" applyFont="1" applyFill="1" applyBorder="1" applyAlignment="1">
      <alignment horizontal="left" vertical="center" wrapText="1"/>
    </xf>
    <xf numFmtId="3" fontId="34" fillId="2" borderId="58" xfId="0" applyNumberFormat="1" applyFont="1" applyFill="1" applyBorder="1" applyAlignment="1">
      <alignment horizontal="left" vertical="center" wrapText="1"/>
    </xf>
    <xf numFmtId="3" fontId="34" fillId="2" borderId="6" xfId="0" applyNumberFormat="1" applyFont="1" applyFill="1" applyBorder="1" applyAlignment="1">
      <alignment horizontal="left" vertical="center" wrapText="1"/>
    </xf>
    <xf numFmtId="3" fontId="34" fillId="2" borderId="7" xfId="0" applyNumberFormat="1" applyFont="1" applyFill="1" applyBorder="1" applyAlignment="1">
      <alignment horizontal="left" vertical="center" wrapText="1"/>
    </xf>
    <xf numFmtId="3" fontId="34" fillId="2" borderId="31" xfId="0" applyNumberFormat="1" applyFont="1" applyFill="1" applyBorder="1" applyAlignment="1">
      <alignment horizontal="center" wrapText="1"/>
    </xf>
    <xf numFmtId="3" fontId="34" fillId="2" borderId="32" xfId="0" applyNumberFormat="1" applyFont="1" applyFill="1" applyBorder="1" applyAlignment="1">
      <alignment horizontal="center" wrapText="1"/>
    </xf>
    <xf numFmtId="3" fontId="34" fillId="2" borderId="2" xfId="0" applyNumberFormat="1" applyFont="1" applyFill="1" applyBorder="1" applyAlignment="1">
      <alignment horizontal="center" wrapText="1"/>
    </xf>
    <xf numFmtId="3" fontId="34" fillId="2" borderId="16" xfId="0" applyNumberFormat="1" applyFont="1" applyFill="1" applyBorder="1" applyAlignment="1">
      <alignment horizontal="center" wrapText="1"/>
    </xf>
    <xf numFmtId="0" fontId="44" fillId="2" borderId="17" xfId="0" applyFont="1" applyFill="1" applyBorder="1" applyAlignment="1">
      <alignment horizontal="center" vertical="center" wrapText="1"/>
    </xf>
    <xf numFmtId="3" fontId="35" fillId="2" borderId="11" xfId="0" applyNumberFormat="1" applyFont="1" applyFill="1" applyBorder="1" applyAlignment="1">
      <alignment horizontal="center" vertical="center" wrapText="1"/>
    </xf>
    <xf numFmtId="3" fontId="35" fillId="2" borderId="8" xfId="0" applyNumberFormat="1" applyFont="1" applyFill="1" applyBorder="1" applyAlignment="1">
      <alignment horizontal="center" vertical="center" wrapText="1"/>
    </xf>
    <xf numFmtId="3" fontId="44" fillId="2" borderId="15" xfId="0" applyNumberFormat="1" applyFont="1" applyFill="1" applyBorder="1" applyAlignment="1">
      <alignment horizontal="right" vertical="center" wrapText="1"/>
    </xf>
    <xf numFmtId="3" fontId="44" fillId="2" borderId="16" xfId="0" applyNumberFormat="1" applyFont="1" applyFill="1" applyBorder="1" applyAlignment="1">
      <alignment horizontal="right" vertical="center" wrapText="1"/>
    </xf>
    <xf numFmtId="3" fontId="44" fillId="2" borderId="60" xfId="0" applyNumberFormat="1" applyFont="1" applyFill="1" applyBorder="1" applyAlignment="1">
      <alignment horizontal="right" vertical="center" wrapText="1"/>
    </xf>
    <xf numFmtId="0" fontId="32" fillId="2" borderId="6" xfId="0" applyFont="1" applyFill="1" applyBorder="1" applyAlignment="1">
      <alignment horizontal="left" vertical="center" wrapText="1"/>
    </xf>
    <xf numFmtId="0" fontId="32" fillId="2" borderId="7" xfId="0" applyFont="1" applyFill="1" applyBorder="1" applyAlignment="1">
      <alignment horizontal="left" vertical="center" wrapText="1"/>
    </xf>
    <xf numFmtId="0" fontId="32" fillId="2" borderId="5" xfId="0" applyFont="1" applyFill="1" applyBorder="1" applyAlignment="1">
      <alignment horizontal="left" vertical="center" wrapText="1"/>
    </xf>
    <xf numFmtId="0" fontId="32" fillId="2" borderId="70" xfId="0" applyFont="1" applyFill="1" applyBorder="1" applyAlignment="1">
      <alignment horizontal="left" vertical="center" wrapText="1"/>
    </xf>
    <xf numFmtId="0" fontId="31" fillId="2" borderId="52" xfId="0" applyFont="1" applyFill="1" applyBorder="1" applyAlignment="1">
      <alignment horizontal="center" vertical="center"/>
    </xf>
    <xf numFmtId="0" fontId="31" fillId="2" borderId="50" xfId="0" applyFont="1" applyFill="1" applyBorder="1" applyAlignment="1">
      <alignment horizontal="center" vertical="center"/>
    </xf>
    <xf numFmtId="0" fontId="31" fillId="2" borderId="51" xfId="0" applyFont="1" applyFill="1" applyBorder="1" applyAlignment="1">
      <alignment horizontal="center" vertical="center"/>
    </xf>
    <xf numFmtId="0" fontId="38" fillId="13" borderId="6" xfId="0" applyFont="1" applyFill="1" applyBorder="1" applyAlignment="1">
      <alignment horizontal="center" vertical="center" wrapText="1"/>
    </xf>
    <xf numFmtId="0" fontId="38" fillId="13" borderId="7" xfId="0" applyFont="1" applyFill="1" applyBorder="1" applyAlignment="1">
      <alignment horizontal="center" vertical="center" wrapText="1"/>
    </xf>
    <xf numFmtId="0" fontId="32" fillId="2" borderId="58" xfId="0" applyFont="1" applyFill="1" applyBorder="1" applyAlignment="1">
      <alignment horizontal="left" vertical="center" wrapText="1"/>
    </xf>
    <xf numFmtId="0" fontId="32" fillId="2" borderId="6" xfId="0" applyFont="1" applyFill="1" applyBorder="1" applyAlignment="1">
      <alignment horizontal="left" vertical="center"/>
    </xf>
    <xf numFmtId="0" fontId="32" fillId="2" borderId="7" xfId="0" applyFont="1" applyFill="1" applyBorder="1" applyAlignment="1">
      <alignment horizontal="left" vertical="center"/>
    </xf>
    <xf numFmtId="0" fontId="38" fillId="13" borderId="5" xfId="0" applyFont="1" applyFill="1" applyBorder="1" applyAlignment="1">
      <alignment horizontal="center" vertical="center"/>
    </xf>
    <xf numFmtId="0" fontId="38" fillId="13" borderId="6" xfId="0" applyFont="1" applyFill="1" applyBorder="1" applyAlignment="1">
      <alignment horizontal="center" vertical="center"/>
    </xf>
    <xf numFmtId="0" fontId="38" fillId="13" borderId="7" xfId="0" applyFont="1" applyFill="1" applyBorder="1" applyAlignment="1">
      <alignment horizontal="center" vertical="center"/>
    </xf>
    <xf numFmtId="14" fontId="32" fillId="2" borderId="6" xfId="0" applyNumberFormat="1" applyFont="1" applyFill="1" applyBorder="1" applyAlignment="1">
      <alignment horizontal="left" vertical="center" wrapText="1"/>
    </xf>
    <xf numFmtId="0" fontId="38" fillId="13" borderId="2" xfId="0" applyFont="1" applyFill="1" applyBorder="1" applyAlignment="1">
      <alignment horizontal="center" vertical="center"/>
    </xf>
    <xf numFmtId="0" fontId="31" fillId="2" borderId="13" xfId="0" applyFont="1" applyFill="1" applyBorder="1" applyAlignment="1">
      <alignment horizontal="left" vertical="center" wrapText="1"/>
    </xf>
    <xf numFmtId="0" fontId="31" fillId="2" borderId="1" xfId="0" applyFont="1" applyFill="1" applyBorder="1" applyAlignment="1">
      <alignment horizontal="left" vertical="center" wrapText="1"/>
    </xf>
    <xf numFmtId="3" fontId="44" fillId="2" borderId="2" xfId="0" applyNumberFormat="1" applyFont="1" applyFill="1" applyBorder="1" applyAlignment="1">
      <alignment horizontal="center" vertical="center" wrapText="1"/>
    </xf>
    <xf numFmtId="3" fontId="44" fillId="2" borderId="3" xfId="0" applyNumberFormat="1" applyFont="1" applyFill="1" applyBorder="1" applyAlignment="1">
      <alignment horizontal="center" vertical="center" wrapText="1"/>
    </xf>
    <xf numFmtId="3" fontId="32" fillId="2" borderId="2" xfId="0" applyNumberFormat="1" applyFont="1" applyFill="1" applyBorder="1" applyAlignment="1">
      <alignment horizontal="center" vertical="center" wrapText="1"/>
    </xf>
    <xf numFmtId="0" fontId="31" fillId="2" borderId="12" xfId="0" applyFont="1" applyFill="1" applyBorder="1" applyAlignment="1">
      <alignment horizontal="center" vertical="center" wrapText="1"/>
    </xf>
    <xf numFmtId="0" fontId="31" fillId="2" borderId="13" xfId="0" applyFont="1" applyFill="1" applyBorder="1" applyAlignment="1">
      <alignment horizontal="center" vertical="center" wrapText="1"/>
    </xf>
    <xf numFmtId="3" fontId="32" fillId="2" borderId="5" xfId="0" applyNumberFormat="1" applyFont="1" applyFill="1" applyBorder="1" applyAlignment="1">
      <alignment horizontal="left" vertical="center" wrapText="1"/>
    </xf>
    <xf numFmtId="0" fontId="50" fillId="13" borderId="6" xfId="0" applyFont="1" applyFill="1" applyBorder="1" applyAlignment="1">
      <alignment horizontal="left" vertical="center" wrapText="1"/>
    </xf>
    <xf numFmtId="0" fontId="50" fillId="13" borderId="7" xfId="0" applyFont="1" applyFill="1" applyBorder="1" applyAlignment="1">
      <alignment horizontal="left" vertical="center" wrapText="1"/>
    </xf>
    <xf numFmtId="0" fontId="53" fillId="2" borderId="6" xfId="0" applyFont="1" applyFill="1" applyBorder="1" applyAlignment="1">
      <alignment horizontal="left" vertical="center"/>
    </xf>
    <xf numFmtId="0" fontId="53" fillId="2" borderId="7" xfId="0" applyFont="1" applyFill="1" applyBorder="1" applyAlignment="1">
      <alignment horizontal="left" vertical="center"/>
    </xf>
    <xf numFmtId="3" fontId="12" fillId="2" borderId="3" xfId="0" applyNumberFormat="1" applyFont="1" applyFill="1" applyBorder="1" applyAlignment="1">
      <alignment horizontal="center" vertical="center" wrapText="1"/>
    </xf>
    <xf numFmtId="3" fontId="12" fillId="2" borderId="15" xfId="0" applyNumberFormat="1" applyFont="1" applyFill="1" applyBorder="1" applyAlignment="1">
      <alignment horizontal="center" vertical="center" wrapText="1"/>
    </xf>
    <xf numFmtId="3" fontId="51" fillId="2" borderId="2" xfId="0" applyNumberFormat="1" applyFont="1" applyFill="1" applyBorder="1" applyAlignment="1">
      <alignment horizontal="center" vertical="center" wrapText="1"/>
    </xf>
    <xf numFmtId="3" fontId="12" fillId="2" borderId="11" xfId="0" applyNumberFormat="1" applyFont="1" applyFill="1" applyBorder="1" applyAlignment="1">
      <alignment horizontal="center" vertical="center" wrapText="1"/>
    </xf>
    <xf numFmtId="3" fontId="12" fillId="2" borderId="8" xfId="0" applyNumberFormat="1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14" xfId="0" applyFont="1" applyFill="1" applyBorder="1" applyAlignment="1">
      <alignment horizontal="center" vertical="center" wrapText="1"/>
    </xf>
    <xf numFmtId="49" fontId="51" fillId="2" borderId="52" xfId="0" applyNumberFormat="1" applyFont="1" applyFill="1" applyBorder="1" applyAlignment="1">
      <alignment horizontal="center" vertical="center" wrapText="1"/>
    </xf>
    <xf numFmtId="49" fontId="51" fillId="2" borderId="50" xfId="0" applyNumberFormat="1" applyFont="1" applyFill="1" applyBorder="1" applyAlignment="1">
      <alignment horizontal="center" vertical="center" wrapText="1"/>
    </xf>
    <xf numFmtId="49" fontId="51" fillId="2" borderId="51" xfId="0" applyNumberFormat="1" applyFont="1" applyFill="1" applyBorder="1" applyAlignment="1">
      <alignment horizontal="center" vertical="center" wrapText="1"/>
    </xf>
    <xf numFmtId="0" fontId="53" fillId="2" borderId="54" xfId="0" applyFont="1" applyFill="1" applyBorder="1" applyAlignment="1">
      <alignment horizontal="center"/>
    </xf>
    <xf numFmtId="0" fontId="53" fillId="2" borderId="55" xfId="0" applyFont="1" applyFill="1" applyBorder="1" applyAlignment="1">
      <alignment horizontal="center"/>
    </xf>
    <xf numFmtId="0" fontId="53" fillId="2" borderId="56" xfId="0" applyFont="1" applyFill="1" applyBorder="1" applyAlignment="1">
      <alignment horizontal="center"/>
    </xf>
    <xf numFmtId="0" fontId="53" fillId="11" borderId="44" xfId="0" applyFont="1" applyFill="1" applyBorder="1" applyAlignment="1">
      <alignment horizontal="center"/>
    </xf>
    <xf numFmtId="0" fontId="53" fillId="11" borderId="45" xfId="0" applyFont="1" applyFill="1" applyBorder="1" applyAlignment="1">
      <alignment horizontal="center"/>
    </xf>
    <xf numFmtId="0" fontId="53" fillId="11" borderId="46" xfId="0" applyFont="1" applyFill="1" applyBorder="1" applyAlignment="1">
      <alignment horizontal="center"/>
    </xf>
  </cellXfs>
  <cellStyles count="539">
    <cellStyle name="Euro" xfId="8" xr:uid="{00000000-0005-0000-0000-000000000000}"/>
    <cellStyle name="Euro 10" xfId="9" xr:uid="{00000000-0005-0000-0000-000001000000}"/>
    <cellStyle name="Euro 11" xfId="10" xr:uid="{00000000-0005-0000-0000-000002000000}"/>
    <cellStyle name="Euro 12" xfId="11" xr:uid="{00000000-0005-0000-0000-000003000000}"/>
    <cellStyle name="Euro 13" xfId="12" xr:uid="{00000000-0005-0000-0000-000004000000}"/>
    <cellStyle name="Euro 14" xfId="13" xr:uid="{00000000-0005-0000-0000-000005000000}"/>
    <cellStyle name="Euro 15" xfId="14" xr:uid="{00000000-0005-0000-0000-000006000000}"/>
    <cellStyle name="Euro 16" xfId="15" xr:uid="{00000000-0005-0000-0000-000007000000}"/>
    <cellStyle name="Euro 17" xfId="16" xr:uid="{00000000-0005-0000-0000-000008000000}"/>
    <cellStyle name="Euro 18" xfId="17" xr:uid="{00000000-0005-0000-0000-000009000000}"/>
    <cellStyle name="Euro 19" xfId="18" xr:uid="{00000000-0005-0000-0000-00000A000000}"/>
    <cellStyle name="Euro 2" xfId="19" xr:uid="{00000000-0005-0000-0000-00000B000000}"/>
    <cellStyle name="Euro 20" xfId="20" xr:uid="{00000000-0005-0000-0000-00000C000000}"/>
    <cellStyle name="Euro 21" xfId="21" xr:uid="{00000000-0005-0000-0000-00000D000000}"/>
    <cellStyle name="Euro 22" xfId="22" xr:uid="{00000000-0005-0000-0000-00000E000000}"/>
    <cellStyle name="Euro 23" xfId="23" xr:uid="{00000000-0005-0000-0000-00000F000000}"/>
    <cellStyle name="Euro 24" xfId="24" xr:uid="{00000000-0005-0000-0000-000010000000}"/>
    <cellStyle name="Euro 25" xfId="25" xr:uid="{00000000-0005-0000-0000-000011000000}"/>
    <cellStyle name="Euro 26" xfId="26" xr:uid="{00000000-0005-0000-0000-000012000000}"/>
    <cellStyle name="Euro 27" xfId="27" xr:uid="{00000000-0005-0000-0000-000013000000}"/>
    <cellStyle name="Euro 28" xfId="28" xr:uid="{00000000-0005-0000-0000-000014000000}"/>
    <cellStyle name="Euro 29" xfId="29" xr:uid="{00000000-0005-0000-0000-000015000000}"/>
    <cellStyle name="Euro 3" xfId="30" xr:uid="{00000000-0005-0000-0000-000016000000}"/>
    <cellStyle name="Euro 30" xfId="31" xr:uid="{00000000-0005-0000-0000-000017000000}"/>
    <cellStyle name="Euro 31" xfId="32" xr:uid="{00000000-0005-0000-0000-000018000000}"/>
    <cellStyle name="Euro 32" xfId="33" xr:uid="{00000000-0005-0000-0000-000019000000}"/>
    <cellStyle name="Euro 33" xfId="34" xr:uid="{00000000-0005-0000-0000-00001A000000}"/>
    <cellStyle name="Euro 34" xfId="35" xr:uid="{00000000-0005-0000-0000-00001B000000}"/>
    <cellStyle name="Euro 35" xfId="36" xr:uid="{00000000-0005-0000-0000-00001C000000}"/>
    <cellStyle name="Euro 36" xfId="37" xr:uid="{00000000-0005-0000-0000-00001D000000}"/>
    <cellStyle name="Euro 37" xfId="38" xr:uid="{00000000-0005-0000-0000-00001E000000}"/>
    <cellStyle name="Euro 38" xfId="39" xr:uid="{00000000-0005-0000-0000-00001F000000}"/>
    <cellStyle name="Euro 39" xfId="40" xr:uid="{00000000-0005-0000-0000-000020000000}"/>
    <cellStyle name="Euro 4" xfId="41" xr:uid="{00000000-0005-0000-0000-000021000000}"/>
    <cellStyle name="Euro 40" xfId="42" xr:uid="{00000000-0005-0000-0000-000022000000}"/>
    <cellStyle name="Euro 41" xfId="43" xr:uid="{00000000-0005-0000-0000-000023000000}"/>
    <cellStyle name="Euro 42" xfId="44" xr:uid="{00000000-0005-0000-0000-000024000000}"/>
    <cellStyle name="Euro 43" xfId="45" xr:uid="{00000000-0005-0000-0000-000025000000}"/>
    <cellStyle name="Euro 44" xfId="46" xr:uid="{00000000-0005-0000-0000-000026000000}"/>
    <cellStyle name="Euro 45" xfId="47" xr:uid="{00000000-0005-0000-0000-000027000000}"/>
    <cellStyle name="Euro 46" xfId="48" xr:uid="{00000000-0005-0000-0000-000028000000}"/>
    <cellStyle name="Euro 47" xfId="49" xr:uid="{00000000-0005-0000-0000-000029000000}"/>
    <cellStyle name="Euro 5" xfId="50" xr:uid="{00000000-0005-0000-0000-00002A000000}"/>
    <cellStyle name="Euro 6" xfId="51" xr:uid="{00000000-0005-0000-0000-00002B000000}"/>
    <cellStyle name="Euro 7" xfId="52" xr:uid="{00000000-0005-0000-0000-00002C000000}"/>
    <cellStyle name="Euro 8" xfId="53" xr:uid="{00000000-0005-0000-0000-00002D000000}"/>
    <cellStyle name="Euro 9" xfId="54" xr:uid="{00000000-0005-0000-0000-00002E000000}"/>
    <cellStyle name="Hipervínculo 2" xfId="55" xr:uid="{00000000-0005-0000-0000-00002F000000}"/>
    <cellStyle name="Hipervínculo 3" xfId="56" xr:uid="{00000000-0005-0000-0000-000030000000}"/>
    <cellStyle name="Hipervínculo 4" xfId="451" xr:uid="{54615518-5C52-45EE-A33F-CC87739BF665}"/>
    <cellStyle name="Millares" xfId="333" builtinId="3"/>
    <cellStyle name="Millares [0]" xfId="352" builtinId="6"/>
    <cellStyle name="Millares [0] 2" xfId="362" xr:uid="{00000000-0005-0000-0000-000033000000}"/>
    <cellStyle name="Millares [0] 2 2" xfId="461" xr:uid="{8CE77D8A-99FD-44A7-90C5-5AACF038C7B6}"/>
    <cellStyle name="Millares [0] 3" xfId="434" xr:uid="{00000000-0005-0000-0000-000034000000}"/>
    <cellStyle name="Millares [0] 3 2" xfId="522" xr:uid="{1B02E7B3-4EE7-4FB5-A9EA-53466F12E6C8}"/>
    <cellStyle name="Millares [0] 4" xfId="442" xr:uid="{00000000-0005-0000-0000-000035000000}"/>
    <cellStyle name="Millares [0] 4 2" xfId="527" xr:uid="{C274A296-9C6B-446C-A6C7-0645B6940133}"/>
    <cellStyle name="Millares [0] 5" xfId="424" xr:uid="{00000000-0005-0000-0000-000036000000}"/>
    <cellStyle name="Millares [0] 5 2" xfId="516" xr:uid="{9CA352A0-2983-4297-8E02-0272F6EC2634}"/>
    <cellStyle name="Millares [0] 6" xfId="536" xr:uid="{C6C4748C-F992-4A43-81E3-C7F1F1A2AA5F}"/>
    <cellStyle name="Millares [0] 7" xfId="538" xr:uid="{000AC67A-0EA3-43AB-A891-5480530E4ACC}"/>
    <cellStyle name="Millares 10" xfId="57" xr:uid="{00000000-0005-0000-0000-000037000000}"/>
    <cellStyle name="Millares 10 2" xfId="364" xr:uid="{00000000-0005-0000-0000-000038000000}"/>
    <cellStyle name="Millares 10 2 2" xfId="463" xr:uid="{8CC3F619-540B-445E-AA7E-A38EF5B6C4E3}"/>
    <cellStyle name="Millares 11" xfId="335" xr:uid="{00000000-0005-0000-0000-000039000000}"/>
    <cellStyle name="Millares 11 2" xfId="433" xr:uid="{00000000-0005-0000-0000-00003A000000}"/>
    <cellStyle name="Millares 11 2 2" xfId="58" xr:uid="{00000000-0005-0000-0000-00003B000000}"/>
    <cellStyle name="Millares 11 2 2 6" xfId="366" xr:uid="{00000000-0005-0000-0000-00003C000000}"/>
    <cellStyle name="Millares 11 2 3" xfId="521" xr:uid="{6D634671-EF8D-48AE-95C5-484F5E02595F}"/>
    <cellStyle name="Millares 11 3" xfId="441" xr:uid="{00000000-0005-0000-0000-00003D000000}"/>
    <cellStyle name="Millares 11 3 2" xfId="526" xr:uid="{5D916378-EF09-4022-85C6-F92BE00A9E83}"/>
    <cellStyle name="Millares 11 4" xfId="365" xr:uid="{00000000-0005-0000-0000-00003E000000}"/>
    <cellStyle name="Millares 11 4 2" xfId="464" xr:uid="{3FC684C0-5026-4546-B70B-0287E5B779BE}"/>
    <cellStyle name="Millares 11 5" xfId="455" xr:uid="{7B5A26DD-A0B5-46C7-A276-6CE6312A5F87}"/>
    <cellStyle name="Millares 12" xfId="363" xr:uid="{00000000-0005-0000-0000-00003F000000}"/>
    <cellStyle name="Millares 12 2" xfId="462" xr:uid="{8ACE0FE5-E114-4E18-9C6C-DB90F81499E9}"/>
    <cellStyle name="Millares 13" xfId="360" xr:uid="{00000000-0005-0000-0000-000040000000}"/>
    <cellStyle name="Millares 13 2" xfId="460" xr:uid="{A7A9923D-0620-4DA0-8A09-63DA62F22826}"/>
    <cellStyle name="Millares 14" xfId="429" xr:uid="{00000000-0005-0000-0000-000041000000}"/>
    <cellStyle name="Millares 14 2" xfId="518" xr:uid="{75BAAB6C-7860-4613-8793-40AF89454B99}"/>
    <cellStyle name="Millares 15" xfId="431" xr:uid="{00000000-0005-0000-0000-000042000000}"/>
    <cellStyle name="Millares 15 2" xfId="519" xr:uid="{F3461519-543F-4B5F-9E6C-4757BAB9F07C}"/>
    <cellStyle name="Millares 16" xfId="439" xr:uid="{00000000-0005-0000-0000-000043000000}"/>
    <cellStyle name="Millares 16 2" xfId="524" xr:uid="{53DD2C48-C6B4-4911-8885-308DF5111229}"/>
    <cellStyle name="Millares 17" xfId="356" xr:uid="{00000000-0005-0000-0000-000044000000}"/>
    <cellStyle name="Millares 17 2" xfId="458" xr:uid="{AA7BE534-4438-4C00-8567-69F63A3B599D}"/>
    <cellStyle name="Millares 18" xfId="420" xr:uid="{00000000-0005-0000-0000-000045000000}"/>
    <cellStyle name="Millares 18 2" xfId="514" xr:uid="{19456516-46E5-4B3A-87A4-172E9BF51CC3}"/>
    <cellStyle name="Millares 19" xfId="447" xr:uid="{00000000-0005-0000-0000-000046000000}"/>
    <cellStyle name="Millares 19 2" xfId="532" xr:uid="{337D8D26-E53D-46D2-ADF7-3C77E527A28C}"/>
    <cellStyle name="Millares 2" xfId="3" xr:uid="{00000000-0005-0000-0000-000047000000}"/>
    <cellStyle name="Millares 2 10" xfId="59" xr:uid="{00000000-0005-0000-0000-000048000000}"/>
    <cellStyle name="Millares 2 11" xfId="60" xr:uid="{00000000-0005-0000-0000-000049000000}"/>
    <cellStyle name="Millares 2 12" xfId="61" xr:uid="{00000000-0005-0000-0000-00004A000000}"/>
    <cellStyle name="Millares 2 13" xfId="62" xr:uid="{00000000-0005-0000-0000-00004B000000}"/>
    <cellStyle name="Millares 2 14" xfId="63" xr:uid="{00000000-0005-0000-0000-00004C000000}"/>
    <cellStyle name="Millares 2 15" xfId="64" xr:uid="{00000000-0005-0000-0000-00004D000000}"/>
    <cellStyle name="Millares 2 16" xfId="65" xr:uid="{00000000-0005-0000-0000-00004E000000}"/>
    <cellStyle name="Millares 2 17" xfId="66" xr:uid="{00000000-0005-0000-0000-00004F000000}"/>
    <cellStyle name="Millares 2 18" xfId="67" xr:uid="{00000000-0005-0000-0000-000050000000}"/>
    <cellStyle name="Millares 2 19" xfId="68" xr:uid="{00000000-0005-0000-0000-000051000000}"/>
    <cellStyle name="Millares 2 2" xfId="69" xr:uid="{00000000-0005-0000-0000-000052000000}"/>
    <cellStyle name="Millares 2 2 2" xfId="70" xr:uid="{00000000-0005-0000-0000-000053000000}"/>
    <cellStyle name="Millares 2 2 2 2" xfId="71" xr:uid="{00000000-0005-0000-0000-000054000000}"/>
    <cellStyle name="Millares 2 2 2 3" xfId="368" xr:uid="{00000000-0005-0000-0000-000055000000}"/>
    <cellStyle name="Millares 2 2 2 3 2" xfId="466" xr:uid="{34987ED9-0D92-4575-8BDC-A3F570411030}"/>
    <cellStyle name="Millares 2 2 3" xfId="72" xr:uid="{00000000-0005-0000-0000-000056000000}"/>
    <cellStyle name="Millares 2 20" xfId="73" xr:uid="{00000000-0005-0000-0000-000057000000}"/>
    <cellStyle name="Millares 2 21" xfId="74" xr:uid="{00000000-0005-0000-0000-000058000000}"/>
    <cellStyle name="Millares 2 22" xfId="75" xr:uid="{00000000-0005-0000-0000-000059000000}"/>
    <cellStyle name="Millares 2 23" xfId="76" xr:uid="{00000000-0005-0000-0000-00005A000000}"/>
    <cellStyle name="Millares 2 24" xfId="77" xr:uid="{00000000-0005-0000-0000-00005B000000}"/>
    <cellStyle name="Millares 2 25" xfId="78" xr:uid="{00000000-0005-0000-0000-00005C000000}"/>
    <cellStyle name="Millares 2 26" xfId="79" xr:uid="{00000000-0005-0000-0000-00005D000000}"/>
    <cellStyle name="Millares 2 27" xfId="80" xr:uid="{00000000-0005-0000-0000-00005E000000}"/>
    <cellStyle name="Millares 2 28" xfId="81" xr:uid="{00000000-0005-0000-0000-00005F000000}"/>
    <cellStyle name="Millares 2 29" xfId="82" xr:uid="{00000000-0005-0000-0000-000060000000}"/>
    <cellStyle name="Millares 2 3" xfId="83" xr:uid="{00000000-0005-0000-0000-000061000000}"/>
    <cellStyle name="Millares 2 3 2" xfId="440" xr:uid="{00000000-0005-0000-0000-000062000000}"/>
    <cellStyle name="Millares 2 3 2 2" xfId="525" xr:uid="{D395005B-79C5-4189-8342-4619B09EA731}"/>
    <cellStyle name="Millares 2 3 3" xfId="369" xr:uid="{00000000-0005-0000-0000-000063000000}"/>
    <cellStyle name="Millares 2 3 3 2" xfId="467" xr:uid="{1C1E81C8-7CA8-43B8-A65D-536F032F54C3}"/>
    <cellStyle name="Millares 2 30" xfId="84" xr:uid="{00000000-0005-0000-0000-000064000000}"/>
    <cellStyle name="Millares 2 31" xfId="85" xr:uid="{00000000-0005-0000-0000-000065000000}"/>
    <cellStyle name="Millares 2 32" xfId="86" xr:uid="{00000000-0005-0000-0000-000066000000}"/>
    <cellStyle name="Millares 2 33" xfId="87" xr:uid="{00000000-0005-0000-0000-000067000000}"/>
    <cellStyle name="Millares 2 34" xfId="88" xr:uid="{00000000-0005-0000-0000-000068000000}"/>
    <cellStyle name="Millares 2 35" xfId="89" xr:uid="{00000000-0005-0000-0000-000069000000}"/>
    <cellStyle name="Millares 2 36" xfId="90" xr:uid="{00000000-0005-0000-0000-00006A000000}"/>
    <cellStyle name="Millares 2 37" xfId="91" xr:uid="{00000000-0005-0000-0000-00006B000000}"/>
    <cellStyle name="Millares 2 38" xfId="92" xr:uid="{00000000-0005-0000-0000-00006C000000}"/>
    <cellStyle name="Millares 2 39" xfId="93" xr:uid="{00000000-0005-0000-0000-00006D000000}"/>
    <cellStyle name="Millares 2 4" xfId="94" xr:uid="{00000000-0005-0000-0000-00006E000000}"/>
    <cellStyle name="Millares 2 4 2" xfId="334" xr:uid="{00000000-0005-0000-0000-00006F000000}"/>
    <cellStyle name="Millares 2 4 2 2" xfId="432" xr:uid="{00000000-0005-0000-0000-000070000000}"/>
    <cellStyle name="Millares 2 4 2 2 2" xfId="520" xr:uid="{4610DFBD-853C-4123-AAA0-404BB72F5432}"/>
    <cellStyle name="Millares 2 4 2 3" xfId="371" xr:uid="{00000000-0005-0000-0000-000071000000}"/>
    <cellStyle name="Millares 2 4 2 3 2" xfId="469" xr:uid="{FAFFF51B-6E88-4695-B544-9E0C4C039AA9}"/>
    <cellStyle name="Millares 2 4 3" xfId="370" xr:uid="{00000000-0005-0000-0000-000072000000}"/>
    <cellStyle name="Millares 2 4 3 2" xfId="468" xr:uid="{BC531A00-C777-4A7D-AABA-2C9937362648}"/>
    <cellStyle name="Millares 2 4 4" xfId="453" xr:uid="{5DDC6D24-2330-417F-A4A9-514C747015AB}"/>
    <cellStyle name="Millares 2 40" xfId="95" xr:uid="{00000000-0005-0000-0000-000073000000}"/>
    <cellStyle name="Millares 2 41" xfId="96" xr:uid="{00000000-0005-0000-0000-000074000000}"/>
    <cellStyle name="Millares 2 42" xfId="97" xr:uid="{00000000-0005-0000-0000-000075000000}"/>
    <cellStyle name="Millares 2 43" xfId="98" xr:uid="{00000000-0005-0000-0000-000076000000}"/>
    <cellStyle name="Millares 2 44" xfId="99" xr:uid="{00000000-0005-0000-0000-000077000000}"/>
    <cellStyle name="Millares 2 45" xfId="100" xr:uid="{00000000-0005-0000-0000-000078000000}"/>
    <cellStyle name="Millares 2 46" xfId="101" xr:uid="{00000000-0005-0000-0000-000079000000}"/>
    <cellStyle name="Millares 2 47" xfId="102" xr:uid="{00000000-0005-0000-0000-00007A000000}"/>
    <cellStyle name="Millares 2 48" xfId="103" xr:uid="{00000000-0005-0000-0000-00007B000000}"/>
    <cellStyle name="Millares 2 49" xfId="104" xr:uid="{00000000-0005-0000-0000-00007C000000}"/>
    <cellStyle name="Millares 2 5" xfId="7" xr:uid="{00000000-0005-0000-0000-00007D000000}"/>
    <cellStyle name="Millares 2 50" xfId="105" xr:uid="{00000000-0005-0000-0000-00007E000000}"/>
    <cellStyle name="Millares 2 50 2" xfId="372" xr:uid="{00000000-0005-0000-0000-00007F000000}"/>
    <cellStyle name="Millares 2 50 2 2" xfId="470" xr:uid="{422C4F1F-D35B-4256-A114-CB74340F8213}"/>
    <cellStyle name="Millares 2 51" xfId="106" xr:uid="{00000000-0005-0000-0000-000080000000}"/>
    <cellStyle name="Millares 2 51 2" xfId="373" xr:uid="{00000000-0005-0000-0000-000081000000}"/>
    <cellStyle name="Millares 2 51 2 2" xfId="471" xr:uid="{A3FB01AA-8F7C-467D-93F7-47C5CBDC9D3C}"/>
    <cellStyle name="Millares 2 52" xfId="107" xr:uid="{00000000-0005-0000-0000-000082000000}"/>
    <cellStyle name="Millares 2 52 2" xfId="374" xr:uid="{00000000-0005-0000-0000-000083000000}"/>
    <cellStyle name="Millares 2 52 2 2" xfId="472" xr:uid="{227C3D1E-9507-4E45-8188-72F517E57207}"/>
    <cellStyle name="Millares 2 53" xfId="108" xr:uid="{00000000-0005-0000-0000-000084000000}"/>
    <cellStyle name="Millares 2 53 2" xfId="375" xr:uid="{00000000-0005-0000-0000-000085000000}"/>
    <cellStyle name="Millares 2 53 2 2" xfId="473" xr:uid="{FE867894-4FDA-4A69-9E7D-FF6659978D7A}"/>
    <cellStyle name="Millares 2 54" xfId="109" xr:uid="{00000000-0005-0000-0000-000086000000}"/>
    <cellStyle name="Millares 2 54 2" xfId="376" xr:uid="{00000000-0005-0000-0000-000087000000}"/>
    <cellStyle name="Millares 2 54 2 2" xfId="474" xr:uid="{4C18C431-BF4C-43BD-8BB8-83EE14E9BC73}"/>
    <cellStyle name="Millares 2 55" xfId="110" xr:uid="{00000000-0005-0000-0000-000088000000}"/>
    <cellStyle name="Millares 2 55 2" xfId="377" xr:uid="{00000000-0005-0000-0000-000089000000}"/>
    <cellStyle name="Millares 2 55 2 2" xfId="475" xr:uid="{DCB8CC9A-3D0C-4005-9EFA-6F73EF68035E}"/>
    <cellStyle name="Millares 2 56" xfId="111" xr:uid="{00000000-0005-0000-0000-00008A000000}"/>
    <cellStyle name="Millares 2 56 2" xfId="378" xr:uid="{00000000-0005-0000-0000-00008B000000}"/>
    <cellStyle name="Millares 2 56 2 2" xfId="476" xr:uid="{C90B4E0D-C481-4EC8-ACBB-BEEF95365377}"/>
    <cellStyle name="Millares 2 57" xfId="112" xr:uid="{00000000-0005-0000-0000-00008C000000}"/>
    <cellStyle name="Millares 2 57 2" xfId="379" xr:uid="{00000000-0005-0000-0000-00008D000000}"/>
    <cellStyle name="Millares 2 57 2 2" xfId="477" xr:uid="{F6A6B258-6EE4-4C1F-92C2-85E3DDD869F8}"/>
    <cellStyle name="Millares 2 58" xfId="113" xr:uid="{00000000-0005-0000-0000-00008E000000}"/>
    <cellStyle name="Millares 2 58 2" xfId="380" xr:uid="{00000000-0005-0000-0000-00008F000000}"/>
    <cellStyle name="Millares 2 58 2 2" xfId="478" xr:uid="{D4968D40-028F-4C5A-BD7E-D640CA997AAE}"/>
    <cellStyle name="Millares 2 59" xfId="114" xr:uid="{00000000-0005-0000-0000-000090000000}"/>
    <cellStyle name="Millares 2 59 2" xfId="381" xr:uid="{00000000-0005-0000-0000-000091000000}"/>
    <cellStyle name="Millares 2 59 2 2" xfId="479" xr:uid="{B6AD47A9-0F48-4C74-9560-9DD95EBFE7BF}"/>
    <cellStyle name="Millares 2 6" xfId="115" xr:uid="{00000000-0005-0000-0000-000092000000}"/>
    <cellStyle name="Millares 2 60" xfId="116" xr:uid="{00000000-0005-0000-0000-000093000000}"/>
    <cellStyle name="Millares 2 60 2" xfId="382" xr:uid="{00000000-0005-0000-0000-000094000000}"/>
    <cellStyle name="Millares 2 60 2 2" xfId="480" xr:uid="{4711F0A4-247F-4334-B590-B73C44134875}"/>
    <cellStyle name="Millares 2 61" xfId="117" xr:uid="{00000000-0005-0000-0000-000095000000}"/>
    <cellStyle name="Millares 2 61 2" xfId="383" xr:uid="{00000000-0005-0000-0000-000096000000}"/>
    <cellStyle name="Millares 2 61 2 2" xfId="481" xr:uid="{792F7F84-D324-42FE-B725-72231F1C5B96}"/>
    <cellStyle name="Millares 2 62" xfId="118" xr:uid="{00000000-0005-0000-0000-000097000000}"/>
    <cellStyle name="Millares 2 62 2" xfId="384" xr:uid="{00000000-0005-0000-0000-000098000000}"/>
    <cellStyle name="Millares 2 62 2 2" xfId="482" xr:uid="{752D95F0-E037-4E91-BCAD-FAEC723BAB3C}"/>
    <cellStyle name="Millares 2 63" xfId="119" xr:uid="{00000000-0005-0000-0000-000099000000}"/>
    <cellStyle name="Millares 2 63 2" xfId="385" xr:uid="{00000000-0005-0000-0000-00009A000000}"/>
    <cellStyle name="Millares 2 63 2 2" xfId="483" xr:uid="{67BEEC30-7EEB-45F8-953C-E5C40E4DB4E2}"/>
    <cellStyle name="Millares 2 64" xfId="120" xr:uid="{00000000-0005-0000-0000-00009B000000}"/>
    <cellStyle name="Millares 2 64 2" xfId="386" xr:uid="{00000000-0005-0000-0000-00009C000000}"/>
    <cellStyle name="Millares 2 64 2 2" xfId="484" xr:uid="{4FE90BB0-9F0C-45AC-A7D6-8D25D4C78649}"/>
    <cellStyle name="Millares 2 65" xfId="121" xr:uid="{00000000-0005-0000-0000-00009D000000}"/>
    <cellStyle name="Millares 2 65 2" xfId="387" xr:uid="{00000000-0005-0000-0000-00009E000000}"/>
    <cellStyle name="Millares 2 65 2 2" xfId="485" xr:uid="{158F601A-67C4-4129-9E93-86DEC2822BB5}"/>
    <cellStyle name="Millares 2 66" xfId="122" xr:uid="{00000000-0005-0000-0000-00009F000000}"/>
    <cellStyle name="Millares 2 66 2" xfId="388" xr:uid="{00000000-0005-0000-0000-0000A0000000}"/>
    <cellStyle name="Millares 2 66 2 2" xfId="486" xr:uid="{A79A69D0-9186-468B-8211-3A5D93CFF5D0}"/>
    <cellStyle name="Millares 2 67" xfId="123" xr:uid="{00000000-0005-0000-0000-0000A1000000}"/>
    <cellStyle name="Millares 2 67 2" xfId="389" xr:uid="{00000000-0005-0000-0000-0000A2000000}"/>
    <cellStyle name="Millares 2 67 2 2" xfId="487" xr:uid="{52CAA863-6898-4887-9905-B119B1A2925C}"/>
    <cellStyle name="Millares 2 68" xfId="124" xr:uid="{00000000-0005-0000-0000-0000A3000000}"/>
    <cellStyle name="Millares 2 68 2" xfId="390" xr:uid="{00000000-0005-0000-0000-0000A4000000}"/>
    <cellStyle name="Millares 2 68 2 2" xfId="488" xr:uid="{E494C922-9B6D-477C-A2E5-7A6741EC7147}"/>
    <cellStyle name="Millares 2 69" xfId="125" xr:uid="{00000000-0005-0000-0000-0000A5000000}"/>
    <cellStyle name="Millares 2 69 2" xfId="391" xr:uid="{00000000-0005-0000-0000-0000A6000000}"/>
    <cellStyle name="Millares 2 69 2 2" xfId="489" xr:uid="{DBA25C49-D958-45D7-9BD6-EA4788C8BFB8}"/>
    <cellStyle name="Millares 2 7" xfId="126" xr:uid="{00000000-0005-0000-0000-0000A7000000}"/>
    <cellStyle name="Millares 2 70" xfId="127" xr:uid="{00000000-0005-0000-0000-0000A8000000}"/>
    <cellStyle name="Millares 2 70 2" xfId="392" xr:uid="{00000000-0005-0000-0000-0000A9000000}"/>
    <cellStyle name="Millares 2 70 2 2" xfId="490" xr:uid="{A9049149-3DF9-4941-A36D-47C5A643C91A}"/>
    <cellStyle name="Millares 2 71" xfId="128" xr:uid="{00000000-0005-0000-0000-0000AA000000}"/>
    <cellStyle name="Millares 2 71 2" xfId="393" xr:uid="{00000000-0005-0000-0000-0000AB000000}"/>
    <cellStyle name="Millares 2 71 2 2" xfId="491" xr:uid="{44EEEBBC-BF2F-4EAB-8F9B-D383CB6E0908}"/>
    <cellStyle name="Millares 2 72" xfId="129" xr:uid="{00000000-0005-0000-0000-0000AC000000}"/>
    <cellStyle name="Millares 2 72 2" xfId="394" xr:uid="{00000000-0005-0000-0000-0000AD000000}"/>
    <cellStyle name="Millares 2 72 2 2" xfId="492" xr:uid="{0D3DC31F-D072-42FA-8295-40BEB31FB5D1}"/>
    <cellStyle name="Millares 2 73" xfId="130" xr:uid="{00000000-0005-0000-0000-0000AE000000}"/>
    <cellStyle name="Millares 2 73 2" xfId="395" xr:uid="{00000000-0005-0000-0000-0000AF000000}"/>
    <cellStyle name="Millares 2 73 2 2" xfId="493" xr:uid="{6C4FBB82-47CE-44E9-959F-3F5768C42A3E}"/>
    <cellStyle name="Millares 2 74" xfId="131" xr:uid="{00000000-0005-0000-0000-0000B0000000}"/>
    <cellStyle name="Millares 2 74 2" xfId="396" xr:uid="{00000000-0005-0000-0000-0000B1000000}"/>
    <cellStyle name="Millares 2 74 2 2" xfId="494" xr:uid="{AE6CED2A-3D49-4576-8F27-18B19395B5CA}"/>
    <cellStyle name="Millares 2 75" xfId="132" xr:uid="{00000000-0005-0000-0000-0000B2000000}"/>
    <cellStyle name="Millares 2 75 2" xfId="397" xr:uid="{00000000-0005-0000-0000-0000B3000000}"/>
    <cellStyle name="Millares 2 75 2 2" xfId="495" xr:uid="{8ED4F6DF-7BB8-4ECC-8B2F-149F41B8A0DB}"/>
    <cellStyle name="Millares 2 76" xfId="133" xr:uid="{00000000-0005-0000-0000-0000B4000000}"/>
    <cellStyle name="Millares 2 76 2" xfId="398" xr:uid="{00000000-0005-0000-0000-0000B5000000}"/>
    <cellStyle name="Millares 2 76 2 2" xfId="496" xr:uid="{94710455-623A-4091-B1C1-39738D214227}"/>
    <cellStyle name="Millares 2 77" xfId="336" xr:uid="{00000000-0005-0000-0000-0000B6000000}"/>
    <cellStyle name="Millares 2 77 2" xfId="399" xr:uid="{00000000-0005-0000-0000-0000B7000000}"/>
    <cellStyle name="Millares 2 77 2 2" xfId="497" xr:uid="{8C01CE9E-E6CB-407D-A002-CBEC667593D7}"/>
    <cellStyle name="Millares 2 78" xfId="367" xr:uid="{00000000-0005-0000-0000-0000B8000000}"/>
    <cellStyle name="Millares 2 78 2" xfId="465" xr:uid="{27A0E783-5555-4CBA-94CD-246374038876}"/>
    <cellStyle name="Millares 2 79" xfId="428" xr:uid="{00000000-0005-0000-0000-0000B9000000}"/>
    <cellStyle name="Millares 2 79 2" xfId="517" xr:uid="{E5182F6E-3AAF-401F-BD36-9045B82B8020}"/>
    <cellStyle name="Millares 2 8" xfId="134" xr:uid="{00000000-0005-0000-0000-0000BA000000}"/>
    <cellStyle name="Millares 2 80" xfId="355" xr:uid="{00000000-0005-0000-0000-0000BB000000}"/>
    <cellStyle name="Millares 2 80 2" xfId="457" xr:uid="{5023B73D-449B-48AD-A7A0-18E9588220A2}"/>
    <cellStyle name="Millares 2 9" xfId="135" xr:uid="{00000000-0005-0000-0000-0000BC000000}"/>
    <cellStyle name="Millares 20" xfId="419" xr:uid="{00000000-0005-0000-0000-0000BD000000}"/>
    <cellStyle name="Millares 20 2" xfId="513" xr:uid="{B5853A0F-0F54-4F99-BE47-7867610541AF}"/>
    <cellStyle name="Millares 21" xfId="446" xr:uid="{00000000-0005-0000-0000-0000BE000000}"/>
    <cellStyle name="Millares 21 2" xfId="531" xr:uid="{D0BCC1CC-C39B-4E72-AEB4-9DEB0DC570A1}"/>
    <cellStyle name="Millares 22" xfId="418" xr:uid="{00000000-0005-0000-0000-0000BF000000}"/>
    <cellStyle name="Millares 22 2" xfId="512" xr:uid="{E5A05C38-856F-48D7-AAC9-D4FD461A0B88}"/>
    <cellStyle name="Millares 23" xfId="417" xr:uid="{00000000-0005-0000-0000-0000C0000000}"/>
    <cellStyle name="Millares 23 2" xfId="511" xr:uid="{ED63ED6F-5B3E-4297-AC7E-45124F71FFFB}"/>
    <cellStyle name="Millares 24" xfId="415" xr:uid="{00000000-0005-0000-0000-0000C1000000}"/>
    <cellStyle name="Millares 24 2" xfId="510" xr:uid="{D9FDF962-9684-4270-A7C2-D1721C7F553A}"/>
    <cellStyle name="Millares 25" xfId="448" xr:uid="{00000000-0005-0000-0000-0000C2000000}"/>
    <cellStyle name="Millares 25 2" xfId="533" xr:uid="{5E8F7701-822A-49EF-9BA4-DF2EFDD4CE78}"/>
    <cellStyle name="Millares 26" xfId="449" xr:uid="{00000000-0005-0000-0000-0000C3000000}"/>
    <cellStyle name="Millares 26 2" xfId="534" xr:uid="{05AE430B-A168-4AEC-9185-70F40D410227}"/>
    <cellStyle name="Millares 27" xfId="444" xr:uid="{00000000-0005-0000-0000-0000C4000000}"/>
    <cellStyle name="Millares 27 2" xfId="529" xr:uid="{70CEFD5A-6CCE-438D-B7D8-BDDF10206CB7}"/>
    <cellStyle name="Millares 28" xfId="413" xr:uid="{00000000-0005-0000-0000-0000C5000000}"/>
    <cellStyle name="Millares 28 2" xfId="509" xr:uid="{0F2528B4-6EF0-4747-B5FD-5666F00ABF19}"/>
    <cellStyle name="Millares 29" xfId="450" xr:uid="{00000000-0005-0000-0000-0000C6000000}"/>
    <cellStyle name="Millares 29 2" xfId="535" xr:uid="{15FE4A5A-C34C-411F-9A0D-B2B6E433FF23}"/>
    <cellStyle name="Millares 3" xfId="136" xr:uid="{00000000-0005-0000-0000-0000C7000000}"/>
    <cellStyle name="Millares 3 2" xfId="137" xr:uid="{00000000-0005-0000-0000-0000C8000000}"/>
    <cellStyle name="Millares 3 3" xfId="138" xr:uid="{00000000-0005-0000-0000-0000C9000000}"/>
    <cellStyle name="Millares 3 3 4" xfId="139" xr:uid="{00000000-0005-0000-0000-0000CA000000}"/>
    <cellStyle name="Millares 3 3 4 5" xfId="401" xr:uid="{00000000-0005-0000-0000-0000CB000000}"/>
    <cellStyle name="Millares 3 4" xfId="400" xr:uid="{00000000-0005-0000-0000-0000CC000000}"/>
    <cellStyle name="Millares 3 4 2" xfId="498" xr:uid="{42D129BA-128E-49AE-AA9B-6D9DC687FCBE}"/>
    <cellStyle name="Millares 30" xfId="445" xr:uid="{00000000-0005-0000-0000-0000CD000000}"/>
    <cellStyle name="Millares 30 2" xfId="530" xr:uid="{3777EFD6-E55A-4B5B-8BAF-BEB7786DFF1D}"/>
    <cellStyle name="Millares 31" xfId="443" xr:uid="{00000000-0005-0000-0000-0000CE000000}"/>
    <cellStyle name="Millares 31 2" xfId="528" xr:uid="{3FB872E8-D50A-4BD9-96F4-B0A979A9E40E}"/>
    <cellStyle name="Millares 32" xfId="454" xr:uid="{9B8D471C-E7DC-4883-A54D-683938D0C010}"/>
    <cellStyle name="Millares 33" xfId="452" xr:uid="{063BC8D9-132F-4CCF-A4E3-317DC0774592}"/>
    <cellStyle name="Millares 4" xfId="140" xr:uid="{00000000-0005-0000-0000-0000CF000000}"/>
    <cellStyle name="Millares 5" xfId="141" xr:uid="{00000000-0005-0000-0000-0000D0000000}"/>
    <cellStyle name="Millares 5 2" xfId="402" xr:uid="{00000000-0005-0000-0000-0000D1000000}"/>
    <cellStyle name="Millares 5 2 2" xfId="499" xr:uid="{0B3DB60F-64B5-41A6-A31C-2C49B3822A7D}"/>
    <cellStyle name="Millares 6" xfId="142" xr:uid="{00000000-0005-0000-0000-0000D2000000}"/>
    <cellStyle name="Millares 6 2" xfId="403" xr:uid="{00000000-0005-0000-0000-0000D3000000}"/>
    <cellStyle name="Millares 6 2 2" xfId="500" xr:uid="{8E72645E-D956-4E4A-9316-FCB0DD37C8A6}"/>
    <cellStyle name="Millares 7" xfId="143" xr:uid="{00000000-0005-0000-0000-0000D4000000}"/>
    <cellStyle name="Millares 7 2" xfId="2" xr:uid="{00000000-0005-0000-0000-0000D5000000}"/>
    <cellStyle name="Millares 7 2 2" xfId="405" xr:uid="{00000000-0005-0000-0000-0000D6000000}"/>
    <cellStyle name="Millares 7 2 2 2" xfId="502" xr:uid="{2A00B88D-1671-4078-AA63-31FC5EF8E6B8}"/>
    <cellStyle name="Millares 7 3" xfId="404" xr:uid="{00000000-0005-0000-0000-0000D7000000}"/>
    <cellStyle name="Millares 7 3 2" xfId="501" xr:uid="{186DF10A-E670-40BD-BAD9-67B7EC979D95}"/>
    <cellStyle name="Millares 8" xfId="144" xr:uid="{00000000-0005-0000-0000-0000D8000000}"/>
    <cellStyle name="Millares 8 2" xfId="406" xr:uid="{00000000-0005-0000-0000-0000D9000000}"/>
    <cellStyle name="Millares 8 2 2" xfId="503" xr:uid="{CFF3927C-B354-4B46-BD4F-57E7BC6D7D2C}"/>
    <cellStyle name="Millares 9" xfId="145" xr:uid="{00000000-0005-0000-0000-0000DA000000}"/>
    <cellStyle name="Moneda [0] 2" xfId="435" xr:uid="{00000000-0005-0000-0000-0000DB000000}"/>
    <cellStyle name="Moneda [0] 2 2" xfId="523" xr:uid="{CAD73825-E089-4F94-B4D2-9BE9A1AD36C0}"/>
    <cellStyle name="Moneda [0] 3" xfId="425" xr:uid="{00000000-0005-0000-0000-0000DC000000}"/>
    <cellStyle name="Moneda 10" xfId="437" xr:uid="{00000000-0005-0000-0000-0000DD000000}"/>
    <cellStyle name="Moneda 11" xfId="146" xr:uid="{00000000-0005-0000-0000-0000DE000000}"/>
    <cellStyle name="Moneda 11 2" xfId="337" xr:uid="{00000000-0005-0000-0000-0000DF000000}"/>
    <cellStyle name="Moneda 12" xfId="147" xr:uid="{00000000-0005-0000-0000-0000E0000000}"/>
    <cellStyle name="Moneda 14" xfId="148" xr:uid="{00000000-0005-0000-0000-0000E1000000}"/>
    <cellStyle name="Moneda 14 2" xfId="338" xr:uid="{00000000-0005-0000-0000-0000E2000000}"/>
    <cellStyle name="Moneda 2" xfId="5" xr:uid="{00000000-0005-0000-0000-0000E3000000}"/>
    <cellStyle name="Moneda 2 2" xfId="149" xr:uid="{00000000-0005-0000-0000-0000E4000000}"/>
    <cellStyle name="Moneda 2 2 2" xfId="340" xr:uid="{00000000-0005-0000-0000-0000E5000000}"/>
    <cellStyle name="Moneda 2 2 3" xfId="409" xr:uid="{00000000-0005-0000-0000-0000E6000000}"/>
    <cellStyle name="Moneda 2 2 3 2" xfId="505" xr:uid="{E3F800DD-A5E2-4492-B198-3A5697C27E7C}"/>
    <cellStyle name="Moneda 2 3" xfId="150" xr:uid="{00000000-0005-0000-0000-0000E7000000}"/>
    <cellStyle name="Moneda 2 3 2" xfId="341" xr:uid="{00000000-0005-0000-0000-0000E8000000}"/>
    <cellStyle name="Moneda 2 3 3" xfId="410" xr:uid="{00000000-0005-0000-0000-0000E9000000}"/>
    <cellStyle name="Moneda 2 3 3 2" xfId="506" xr:uid="{A7069058-E3FB-4CBE-95D3-0BAC1AB37E89}"/>
    <cellStyle name="Moneda 2 4" xfId="339" xr:uid="{00000000-0005-0000-0000-0000EA000000}"/>
    <cellStyle name="Moneda 2 5" xfId="408" xr:uid="{00000000-0005-0000-0000-0000EB000000}"/>
    <cellStyle name="Moneda 2 5 2" xfId="504" xr:uid="{6C263060-9C71-4B0C-967F-B9B7CE020AC9}"/>
    <cellStyle name="Moneda 3" xfId="151" xr:uid="{00000000-0005-0000-0000-0000EC000000}"/>
    <cellStyle name="Moneda 3 2" xfId="342" xr:uid="{00000000-0005-0000-0000-0000ED000000}"/>
    <cellStyle name="Moneda 3 3" xfId="411" xr:uid="{00000000-0005-0000-0000-0000EE000000}"/>
    <cellStyle name="Moneda 3 3 2" xfId="507" xr:uid="{B16CABBD-EC12-49C3-B865-A718A4E70F65}"/>
    <cellStyle name="Moneda 4" xfId="152" xr:uid="{00000000-0005-0000-0000-0000EF000000}"/>
    <cellStyle name="Moneda 5" xfId="349" xr:uid="{00000000-0005-0000-0000-0000F0000000}"/>
    <cellStyle name="Moneda 5 2" xfId="412" xr:uid="{00000000-0005-0000-0000-0000F1000000}"/>
    <cellStyle name="Moneda 5 2 2" xfId="508" xr:uid="{5EF931E1-8E35-4EBE-AB90-9659794DFA10}"/>
    <cellStyle name="Moneda 5 3" xfId="357" xr:uid="{00000000-0005-0000-0000-0000F2000000}"/>
    <cellStyle name="Moneda 5 3 2" xfId="459" xr:uid="{74A081DA-9E3F-4929-A7A2-DB7774D7E067}"/>
    <cellStyle name="Moneda 5 4" xfId="456" xr:uid="{E697D350-EAB6-4951-971F-40C723A1C398}"/>
    <cellStyle name="Moneda 6" xfId="351" xr:uid="{00000000-0005-0000-0000-0000F3000000}"/>
    <cellStyle name="Moneda 7" xfId="153" xr:uid="{00000000-0005-0000-0000-0000F4000000}"/>
    <cellStyle name="Moneda 7 2" xfId="343" xr:uid="{00000000-0005-0000-0000-0000F5000000}"/>
    <cellStyle name="Moneda 7 3" xfId="154" xr:uid="{00000000-0005-0000-0000-0000F6000000}"/>
    <cellStyle name="Moneda 7 3 2" xfId="344" xr:uid="{00000000-0005-0000-0000-0000F7000000}"/>
    <cellStyle name="Moneda 8" xfId="407" xr:uid="{00000000-0005-0000-0000-0000F8000000}"/>
    <cellStyle name="Moneda 9" xfId="423" xr:uid="{00000000-0005-0000-0000-0000F9000000}"/>
    <cellStyle name="Moneda 9 2" xfId="515" xr:uid="{B8C3B764-F116-423C-A6AD-BA9AF570DFF5}"/>
    <cellStyle name="Normal" xfId="0" builtinId="0"/>
    <cellStyle name="Normal 10" xfId="155" xr:uid="{00000000-0005-0000-0000-0000FB000000}"/>
    <cellStyle name="Normal 10 2" xfId="156" xr:uid="{00000000-0005-0000-0000-0000FC000000}"/>
    <cellStyle name="Normal 10 3" xfId="345" xr:uid="{00000000-0005-0000-0000-0000FD000000}"/>
    <cellStyle name="Normal 100" xfId="350" xr:uid="{00000000-0005-0000-0000-0000FE000000}"/>
    <cellStyle name="Normal 11" xfId="359" xr:uid="{00000000-0005-0000-0000-0000FF000000}"/>
    <cellStyle name="Normal 12" xfId="427" xr:uid="{00000000-0005-0000-0000-000000010000}"/>
    <cellStyle name="Normal 13" xfId="430" xr:uid="{00000000-0005-0000-0000-000001010000}"/>
    <cellStyle name="Normal 14" xfId="438" xr:uid="{00000000-0005-0000-0000-000002010000}"/>
    <cellStyle name="Normal 15" xfId="353" xr:uid="{00000000-0005-0000-0000-000003010000}"/>
    <cellStyle name="Normal 2" xfId="4" xr:uid="{00000000-0005-0000-0000-000004010000}"/>
    <cellStyle name="Normal 2 10" xfId="157" xr:uid="{00000000-0005-0000-0000-000005010000}"/>
    <cellStyle name="Normal 2 10 2" xfId="158" xr:uid="{00000000-0005-0000-0000-000006010000}"/>
    <cellStyle name="Normal 2 11" xfId="159" xr:uid="{00000000-0005-0000-0000-000007010000}"/>
    <cellStyle name="Normal 2 12" xfId="160" xr:uid="{00000000-0005-0000-0000-000008010000}"/>
    <cellStyle name="Normal 2 13" xfId="161" xr:uid="{00000000-0005-0000-0000-000009010000}"/>
    <cellStyle name="Normal 2 14" xfId="162" xr:uid="{00000000-0005-0000-0000-00000A010000}"/>
    <cellStyle name="Normal 2 15" xfId="163" xr:uid="{00000000-0005-0000-0000-00000B010000}"/>
    <cellStyle name="Normal 2 16" xfId="164" xr:uid="{00000000-0005-0000-0000-00000C010000}"/>
    <cellStyle name="Normal 2 17" xfId="165" xr:uid="{00000000-0005-0000-0000-00000D010000}"/>
    <cellStyle name="Normal 2 18" xfId="166" xr:uid="{00000000-0005-0000-0000-00000E010000}"/>
    <cellStyle name="Normal 2 19" xfId="167" xr:uid="{00000000-0005-0000-0000-00000F010000}"/>
    <cellStyle name="Normal 2 2" xfId="168" xr:uid="{00000000-0005-0000-0000-000010010000}"/>
    <cellStyle name="Normal 2 2 10" xfId="169" xr:uid="{00000000-0005-0000-0000-000011010000}"/>
    <cellStyle name="Normal 2 2 11" xfId="170" xr:uid="{00000000-0005-0000-0000-000012010000}"/>
    <cellStyle name="Normal 2 2 12" xfId="171" xr:uid="{00000000-0005-0000-0000-000013010000}"/>
    <cellStyle name="Normal 2 2 13" xfId="172" xr:uid="{00000000-0005-0000-0000-000014010000}"/>
    <cellStyle name="Normal 2 2 14" xfId="173" xr:uid="{00000000-0005-0000-0000-000015010000}"/>
    <cellStyle name="Normal 2 2 15" xfId="174" xr:uid="{00000000-0005-0000-0000-000016010000}"/>
    <cellStyle name="Normal 2 2 16" xfId="175" xr:uid="{00000000-0005-0000-0000-000017010000}"/>
    <cellStyle name="Normal 2 2 17" xfId="176" xr:uid="{00000000-0005-0000-0000-000018010000}"/>
    <cellStyle name="Normal 2 2 18" xfId="177" xr:uid="{00000000-0005-0000-0000-000019010000}"/>
    <cellStyle name="Normal 2 2 19" xfId="178" xr:uid="{00000000-0005-0000-0000-00001A010000}"/>
    <cellStyle name="Normal 2 2 2" xfId="179" xr:uid="{00000000-0005-0000-0000-00001B010000}"/>
    <cellStyle name="Normal 2 2 20" xfId="180" xr:uid="{00000000-0005-0000-0000-00001C010000}"/>
    <cellStyle name="Normal 2 2 21" xfId="181" xr:uid="{00000000-0005-0000-0000-00001D010000}"/>
    <cellStyle name="Normal 2 2 22" xfId="182" xr:uid="{00000000-0005-0000-0000-00001E010000}"/>
    <cellStyle name="Normal 2 2 23" xfId="183" xr:uid="{00000000-0005-0000-0000-00001F010000}"/>
    <cellStyle name="Normal 2 2 24" xfId="184" xr:uid="{00000000-0005-0000-0000-000020010000}"/>
    <cellStyle name="Normal 2 2 25" xfId="185" xr:uid="{00000000-0005-0000-0000-000021010000}"/>
    <cellStyle name="Normal 2 2 26" xfId="186" xr:uid="{00000000-0005-0000-0000-000022010000}"/>
    <cellStyle name="Normal 2 2 27" xfId="187" xr:uid="{00000000-0005-0000-0000-000023010000}"/>
    <cellStyle name="Normal 2 2 28" xfId="188" xr:uid="{00000000-0005-0000-0000-000024010000}"/>
    <cellStyle name="Normal 2 2 29" xfId="189" xr:uid="{00000000-0005-0000-0000-000025010000}"/>
    <cellStyle name="Normal 2 2 3" xfId="190" xr:uid="{00000000-0005-0000-0000-000026010000}"/>
    <cellStyle name="Normal 2 2 30" xfId="416" xr:uid="{00000000-0005-0000-0000-000027010000}"/>
    <cellStyle name="Normal 2 2 4" xfId="191" xr:uid="{00000000-0005-0000-0000-000028010000}"/>
    <cellStyle name="Normal 2 2 5" xfId="192" xr:uid="{00000000-0005-0000-0000-000029010000}"/>
    <cellStyle name="Normal 2 2 6" xfId="193" xr:uid="{00000000-0005-0000-0000-00002A010000}"/>
    <cellStyle name="Normal 2 2 7" xfId="194" xr:uid="{00000000-0005-0000-0000-00002B010000}"/>
    <cellStyle name="Normal 2 2 8" xfId="195" xr:uid="{00000000-0005-0000-0000-00002C010000}"/>
    <cellStyle name="Normal 2 2 9" xfId="196" xr:uid="{00000000-0005-0000-0000-00002D010000}"/>
    <cellStyle name="Normal 2 20" xfId="197" xr:uid="{00000000-0005-0000-0000-00002E010000}"/>
    <cellStyle name="Normal 2 21" xfId="198" xr:uid="{00000000-0005-0000-0000-00002F010000}"/>
    <cellStyle name="Normal 2 22" xfId="199" xr:uid="{00000000-0005-0000-0000-000030010000}"/>
    <cellStyle name="Normal 2 23" xfId="200" xr:uid="{00000000-0005-0000-0000-000031010000}"/>
    <cellStyle name="Normal 2 24" xfId="201" xr:uid="{00000000-0005-0000-0000-000032010000}"/>
    <cellStyle name="Normal 2 25" xfId="202" xr:uid="{00000000-0005-0000-0000-000033010000}"/>
    <cellStyle name="Normal 2 26" xfId="203" xr:uid="{00000000-0005-0000-0000-000034010000}"/>
    <cellStyle name="Normal 2 27" xfId="204" xr:uid="{00000000-0005-0000-0000-000035010000}"/>
    <cellStyle name="Normal 2 28" xfId="205" xr:uid="{00000000-0005-0000-0000-000036010000}"/>
    <cellStyle name="Normal 2 29" xfId="206" xr:uid="{00000000-0005-0000-0000-000037010000}"/>
    <cellStyle name="Normal 2 3" xfId="207" xr:uid="{00000000-0005-0000-0000-000038010000}"/>
    <cellStyle name="Normal 2 30" xfId="208" xr:uid="{00000000-0005-0000-0000-000039010000}"/>
    <cellStyle name="Normal 2 31" xfId="209" xr:uid="{00000000-0005-0000-0000-00003A010000}"/>
    <cellStyle name="Normal 2 32" xfId="210" xr:uid="{00000000-0005-0000-0000-00003B010000}"/>
    <cellStyle name="Normal 2 33" xfId="211" xr:uid="{00000000-0005-0000-0000-00003C010000}"/>
    <cellStyle name="Normal 2 34" xfId="212" xr:uid="{00000000-0005-0000-0000-00003D010000}"/>
    <cellStyle name="Normal 2 35" xfId="213" xr:uid="{00000000-0005-0000-0000-00003E010000}"/>
    <cellStyle name="Normal 2 36" xfId="214" xr:uid="{00000000-0005-0000-0000-00003F010000}"/>
    <cellStyle name="Normal 2 37" xfId="215" xr:uid="{00000000-0005-0000-0000-000040010000}"/>
    <cellStyle name="Normal 2 38" xfId="216" xr:uid="{00000000-0005-0000-0000-000041010000}"/>
    <cellStyle name="Normal 2 39" xfId="217" xr:uid="{00000000-0005-0000-0000-000042010000}"/>
    <cellStyle name="Normal 2 4" xfId="6" xr:uid="{00000000-0005-0000-0000-000043010000}"/>
    <cellStyle name="Normal 2 40" xfId="218" xr:uid="{00000000-0005-0000-0000-000044010000}"/>
    <cellStyle name="Normal 2 41" xfId="219" xr:uid="{00000000-0005-0000-0000-000045010000}"/>
    <cellStyle name="Normal 2 42" xfId="220" xr:uid="{00000000-0005-0000-0000-000046010000}"/>
    <cellStyle name="Normal 2 43" xfId="221" xr:uid="{00000000-0005-0000-0000-000047010000}"/>
    <cellStyle name="Normal 2 44" xfId="222" xr:uid="{00000000-0005-0000-0000-000048010000}"/>
    <cellStyle name="Normal 2 45" xfId="223" xr:uid="{00000000-0005-0000-0000-000049010000}"/>
    <cellStyle name="Normal 2 46" xfId="224" xr:uid="{00000000-0005-0000-0000-00004A010000}"/>
    <cellStyle name="Normal 2 47" xfId="225" xr:uid="{00000000-0005-0000-0000-00004B010000}"/>
    <cellStyle name="Normal 2 48" xfId="226" xr:uid="{00000000-0005-0000-0000-00004C010000}"/>
    <cellStyle name="Normal 2 49" xfId="227" xr:uid="{00000000-0005-0000-0000-00004D010000}"/>
    <cellStyle name="Normal 2 5" xfId="228" xr:uid="{00000000-0005-0000-0000-00004E010000}"/>
    <cellStyle name="Normal 2 50" xfId="229" xr:uid="{00000000-0005-0000-0000-00004F010000}"/>
    <cellStyle name="Normal 2 51" xfId="230" xr:uid="{00000000-0005-0000-0000-000050010000}"/>
    <cellStyle name="Normal 2 52" xfId="231" xr:uid="{00000000-0005-0000-0000-000051010000}"/>
    <cellStyle name="Normal 2 53" xfId="232" xr:uid="{00000000-0005-0000-0000-000052010000}"/>
    <cellStyle name="Normal 2 54" xfId="233" xr:uid="{00000000-0005-0000-0000-000053010000}"/>
    <cellStyle name="Normal 2 55" xfId="234" xr:uid="{00000000-0005-0000-0000-000054010000}"/>
    <cellStyle name="Normal 2 56" xfId="235" xr:uid="{00000000-0005-0000-0000-000055010000}"/>
    <cellStyle name="Normal 2 57" xfId="236" xr:uid="{00000000-0005-0000-0000-000056010000}"/>
    <cellStyle name="Normal 2 58" xfId="237" xr:uid="{00000000-0005-0000-0000-000057010000}"/>
    <cellStyle name="Normal 2 59" xfId="238" xr:uid="{00000000-0005-0000-0000-000058010000}"/>
    <cellStyle name="Normal 2 6" xfId="239" xr:uid="{00000000-0005-0000-0000-000059010000}"/>
    <cellStyle name="Normal 2 60" xfId="240" xr:uid="{00000000-0005-0000-0000-00005A010000}"/>
    <cellStyle name="Normal 2 61" xfId="241" xr:uid="{00000000-0005-0000-0000-00005B010000}"/>
    <cellStyle name="Normal 2 62" xfId="242" xr:uid="{00000000-0005-0000-0000-00005C010000}"/>
    <cellStyle name="Normal 2 63" xfId="243" xr:uid="{00000000-0005-0000-0000-00005D010000}"/>
    <cellStyle name="Normal 2 64" xfId="244" xr:uid="{00000000-0005-0000-0000-00005E010000}"/>
    <cellStyle name="Normal 2 65" xfId="245" xr:uid="{00000000-0005-0000-0000-00005F010000}"/>
    <cellStyle name="Normal 2 66" xfId="246" xr:uid="{00000000-0005-0000-0000-000060010000}"/>
    <cellStyle name="Normal 2 67" xfId="247" xr:uid="{00000000-0005-0000-0000-000061010000}"/>
    <cellStyle name="Normal 2 68" xfId="248" xr:uid="{00000000-0005-0000-0000-000062010000}"/>
    <cellStyle name="Normal 2 69" xfId="249" xr:uid="{00000000-0005-0000-0000-000063010000}"/>
    <cellStyle name="Normal 2 7" xfId="250" xr:uid="{00000000-0005-0000-0000-000064010000}"/>
    <cellStyle name="Normal 2 70" xfId="251" xr:uid="{00000000-0005-0000-0000-000065010000}"/>
    <cellStyle name="Normal 2 71" xfId="252" xr:uid="{00000000-0005-0000-0000-000066010000}"/>
    <cellStyle name="Normal 2 72" xfId="253" xr:uid="{00000000-0005-0000-0000-000067010000}"/>
    <cellStyle name="Normal 2 73" xfId="254" xr:uid="{00000000-0005-0000-0000-000068010000}"/>
    <cellStyle name="Normal 2 74" xfId="255" xr:uid="{00000000-0005-0000-0000-000069010000}"/>
    <cellStyle name="Normal 2 75" xfId="256" xr:uid="{00000000-0005-0000-0000-00006A010000}"/>
    <cellStyle name="Normal 2 76" xfId="257" xr:uid="{00000000-0005-0000-0000-00006B010000}"/>
    <cellStyle name="Normal 2 77" xfId="258" xr:uid="{00000000-0005-0000-0000-00006C010000}"/>
    <cellStyle name="Normal 2 78" xfId="422" xr:uid="{00000000-0005-0000-0000-00006D010000}"/>
    <cellStyle name="Normal 2 79" xfId="414" xr:uid="{00000000-0005-0000-0000-00006E010000}"/>
    <cellStyle name="Normal 2 8" xfId="259" xr:uid="{00000000-0005-0000-0000-00006F010000}"/>
    <cellStyle name="Normal 2 80" xfId="354" xr:uid="{00000000-0005-0000-0000-000070010000}"/>
    <cellStyle name="Normal 2 9" xfId="260" xr:uid="{00000000-0005-0000-0000-000071010000}"/>
    <cellStyle name="Normal 3" xfId="261" xr:uid="{00000000-0005-0000-0000-000072010000}"/>
    <cellStyle name="Normal 3 10" xfId="262" xr:uid="{00000000-0005-0000-0000-000073010000}"/>
    <cellStyle name="Normal 3 11" xfId="263" xr:uid="{00000000-0005-0000-0000-000074010000}"/>
    <cellStyle name="Normal 3 12" xfId="264" xr:uid="{00000000-0005-0000-0000-000075010000}"/>
    <cellStyle name="Normal 3 13" xfId="265" xr:uid="{00000000-0005-0000-0000-000076010000}"/>
    <cellStyle name="Normal 3 14" xfId="266" xr:uid="{00000000-0005-0000-0000-000077010000}"/>
    <cellStyle name="Normal 3 15" xfId="267" xr:uid="{00000000-0005-0000-0000-000078010000}"/>
    <cellStyle name="Normal 3 16" xfId="268" xr:uid="{00000000-0005-0000-0000-000079010000}"/>
    <cellStyle name="Normal 3 17" xfId="269" xr:uid="{00000000-0005-0000-0000-00007A010000}"/>
    <cellStyle name="Normal 3 18" xfId="270" xr:uid="{00000000-0005-0000-0000-00007B010000}"/>
    <cellStyle name="Normal 3 19" xfId="271" xr:uid="{00000000-0005-0000-0000-00007C010000}"/>
    <cellStyle name="Normal 3 2" xfId="272" xr:uid="{00000000-0005-0000-0000-00007D010000}"/>
    <cellStyle name="Normal 3 2 10" xfId="273" xr:uid="{00000000-0005-0000-0000-00007E010000}"/>
    <cellStyle name="Normal 3 2 11" xfId="274" xr:uid="{00000000-0005-0000-0000-00007F010000}"/>
    <cellStyle name="Normal 3 2 12" xfId="275" xr:uid="{00000000-0005-0000-0000-000080010000}"/>
    <cellStyle name="Normal 3 2 13" xfId="276" xr:uid="{00000000-0005-0000-0000-000081010000}"/>
    <cellStyle name="Normal 3 2 14" xfId="277" xr:uid="{00000000-0005-0000-0000-000082010000}"/>
    <cellStyle name="Normal 3 2 15" xfId="278" xr:uid="{00000000-0005-0000-0000-000083010000}"/>
    <cellStyle name="Normal 3 2 16" xfId="279" xr:uid="{00000000-0005-0000-0000-000084010000}"/>
    <cellStyle name="Normal 3 2 17" xfId="280" xr:uid="{00000000-0005-0000-0000-000085010000}"/>
    <cellStyle name="Normal 3 2 18" xfId="281" xr:uid="{00000000-0005-0000-0000-000086010000}"/>
    <cellStyle name="Normal 3 2 19" xfId="282" xr:uid="{00000000-0005-0000-0000-000087010000}"/>
    <cellStyle name="Normal 3 2 2" xfId="283" xr:uid="{00000000-0005-0000-0000-000088010000}"/>
    <cellStyle name="Normal 3 2 2 2" xfId="284" xr:uid="{00000000-0005-0000-0000-000089010000}"/>
    <cellStyle name="Normal 3 2 2 7" xfId="285" xr:uid="{00000000-0005-0000-0000-00008A010000}"/>
    <cellStyle name="Normal 3 2 20" xfId="286" xr:uid="{00000000-0005-0000-0000-00008B010000}"/>
    <cellStyle name="Normal 3 2 21" xfId="287" xr:uid="{00000000-0005-0000-0000-00008C010000}"/>
    <cellStyle name="Normal 3 2 22" xfId="288" xr:uid="{00000000-0005-0000-0000-00008D010000}"/>
    <cellStyle name="Normal 3 2 23" xfId="289" xr:uid="{00000000-0005-0000-0000-00008E010000}"/>
    <cellStyle name="Normal 3 2 24" xfId="290" xr:uid="{00000000-0005-0000-0000-00008F010000}"/>
    <cellStyle name="Normal 3 2 25" xfId="291" xr:uid="{00000000-0005-0000-0000-000090010000}"/>
    <cellStyle name="Normal 3 2 26" xfId="292" xr:uid="{00000000-0005-0000-0000-000091010000}"/>
    <cellStyle name="Normal 3 2 27" xfId="293" xr:uid="{00000000-0005-0000-0000-000092010000}"/>
    <cellStyle name="Normal 3 2 28" xfId="294" xr:uid="{00000000-0005-0000-0000-000093010000}"/>
    <cellStyle name="Normal 3 2 3" xfId="295" xr:uid="{00000000-0005-0000-0000-000094010000}"/>
    <cellStyle name="Normal 3 2 4" xfId="296" xr:uid="{00000000-0005-0000-0000-000095010000}"/>
    <cellStyle name="Normal 3 2 5" xfId="297" xr:uid="{00000000-0005-0000-0000-000096010000}"/>
    <cellStyle name="Normal 3 2 6" xfId="298" xr:uid="{00000000-0005-0000-0000-000097010000}"/>
    <cellStyle name="Normal 3 2 7" xfId="299" xr:uid="{00000000-0005-0000-0000-000098010000}"/>
    <cellStyle name="Normal 3 2 8" xfId="300" xr:uid="{00000000-0005-0000-0000-000099010000}"/>
    <cellStyle name="Normal 3 2 9" xfId="301" xr:uid="{00000000-0005-0000-0000-00009A010000}"/>
    <cellStyle name="Normal 3 20" xfId="302" xr:uid="{00000000-0005-0000-0000-00009B010000}"/>
    <cellStyle name="Normal 3 21" xfId="303" xr:uid="{00000000-0005-0000-0000-00009C010000}"/>
    <cellStyle name="Normal 3 22" xfId="304" xr:uid="{00000000-0005-0000-0000-00009D010000}"/>
    <cellStyle name="Normal 3 23" xfId="305" xr:uid="{00000000-0005-0000-0000-00009E010000}"/>
    <cellStyle name="Normal 3 24" xfId="306" xr:uid="{00000000-0005-0000-0000-00009F010000}"/>
    <cellStyle name="Normal 3 25" xfId="307" xr:uid="{00000000-0005-0000-0000-0000A0010000}"/>
    <cellStyle name="Normal 3 26" xfId="308" xr:uid="{00000000-0005-0000-0000-0000A1010000}"/>
    <cellStyle name="Normal 3 27" xfId="309" xr:uid="{00000000-0005-0000-0000-0000A2010000}"/>
    <cellStyle name="Normal 3 28" xfId="310" xr:uid="{00000000-0005-0000-0000-0000A3010000}"/>
    <cellStyle name="Normal 3 3" xfId="311" xr:uid="{00000000-0005-0000-0000-0000A4010000}"/>
    <cellStyle name="Normal 3 4" xfId="312" xr:uid="{00000000-0005-0000-0000-0000A5010000}"/>
    <cellStyle name="Normal 3 5" xfId="313" xr:uid="{00000000-0005-0000-0000-0000A6010000}"/>
    <cellStyle name="Normal 3 6" xfId="314" xr:uid="{00000000-0005-0000-0000-0000A7010000}"/>
    <cellStyle name="Normal 3 7" xfId="315" xr:uid="{00000000-0005-0000-0000-0000A8010000}"/>
    <cellStyle name="Normal 3 8" xfId="316" xr:uid="{00000000-0005-0000-0000-0000A9010000}"/>
    <cellStyle name="Normal 3 9" xfId="317" xr:uid="{00000000-0005-0000-0000-0000AA010000}"/>
    <cellStyle name="Normal 4" xfId="318" xr:uid="{00000000-0005-0000-0000-0000AB010000}"/>
    <cellStyle name="Normal 4 2" xfId="319" xr:uid="{00000000-0005-0000-0000-0000AC010000}"/>
    <cellStyle name="Normal 4 2 2" xfId="320" xr:uid="{00000000-0005-0000-0000-0000AD010000}"/>
    <cellStyle name="Normal 4 3" xfId="321" xr:uid="{00000000-0005-0000-0000-0000AE010000}"/>
    <cellStyle name="Normal 4 4" xfId="346" xr:uid="{00000000-0005-0000-0000-0000AF010000}"/>
    <cellStyle name="Normal 5" xfId="322" xr:uid="{00000000-0005-0000-0000-0000B0010000}"/>
    <cellStyle name="Normal 5 2" xfId="323" xr:uid="{00000000-0005-0000-0000-0000B1010000}"/>
    <cellStyle name="Normal 5 3" xfId="347" xr:uid="{00000000-0005-0000-0000-0000B2010000}"/>
    <cellStyle name="Normal 6" xfId="324" xr:uid="{00000000-0005-0000-0000-0000B3010000}"/>
    <cellStyle name="Normal 6 2" xfId="325" xr:uid="{00000000-0005-0000-0000-0000B4010000}"/>
    <cellStyle name="Normal 6 3" xfId="326" xr:uid="{00000000-0005-0000-0000-0000B5010000}"/>
    <cellStyle name="Normal 6 4" xfId="421" xr:uid="{00000000-0005-0000-0000-0000B6010000}"/>
    <cellStyle name="Normal 6 5" xfId="426" xr:uid="{00000000-0005-0000-0000-0000B7010000}"/>
    <cellStyle name="Normal 7" xfId="327" xr:uid="{00000000-0005-0000-0000-0000B8010000}"/>
    <cellStyle name="Normal 7 2" xfId="1" xr:uid="{00000000-0005-0000-0000-0000B9010000}"/>
    <cellStyle name="Normal 7 3" xfId="348" xr:uid="{00000000-0005-0000-0000-0000BA010000}"/>
    <cellStyle name="Normal 8" xfId="328" xr:uid="{00000000-0005-0000-0000-0000BB010000}"/>
    <cellStyle name="Normal 9" xfId="329" xr:uid="{00000000-0005-0000-0000-0000BC010000}"/>
    <cellStyle name="Porcentaje 2" xfId="361" xr:uid="{00000000-0005-0000-0000-0000BD010000}"/>
    <cellStyle name="Porcentaje 3" xfId="436" xr:uid="{00000000-0005-0000-0000-0000BE010000}"/>
    <cellStyle name="Porcentaje 4" xfId="358" xr:uid="{00000000-0005-0000-0000-0000BF010000}"/>
    <cellStyle name="Porcentaje 5" xfId="537" xr:uid="{F1DFEAB9-1CD4-48C5-BB77-1542CB1A9855}"/>
    <cellStyle name="Porcentual 2" xfId="330" xr:uid="{00000000-0005-0000-0000-0000C0010000}"/>
    <cellStyle name="Porcentual 2 2" xfId="331" xr:uid="{00000000-0005-0000-0000-0000C1010000}"/>
    <cellStyle name="Porcentual 3" xfId="332" xr:uid="{00000000-0005-0000-0000-0000C2010000}"/>
  </cellStyles>
  <dxfs count="0"/>
  <tableStyles count="0" defaultTableStyle="TableStyleMedium9" defaultPivotStyle="PivotStyleLight16"/>
  <colors>
    <mruColors>
      <color rgb="FF0000FF"/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134469</xdr:colOff>
      <xdr:row>1</xdr:row>
      <xdr:rowOff>0</xdr:rowOff>
    </xdr:from>
    <xdr:ext cx="587811" cy="408213"/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96469" y="190500"/>
          <a:ext cx="587811" cy="4082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16</xdr:col>
      <xdr:colOff>1541318</xdr:colOff>
      <xdr:row>0</xdr:row>
      <xdr:rowOff>103910</xdr:rowOff>
    </xdr:from>
    <xdr:ext cx="878531" cy="702413"/>
    <xdr:pic>
      <xdr:nvPicPr>
        <xdr:cNvPr id="2" name="Imagen 1">
          <a:extLst>
            <a:ext uri="{FF2B5EF4-FFF2-40B4-BE49-F238E27FC236}">
              <a16:creationId xmlns:a16="http://schemas.microsoft.com/office/drawing/2014/main" id="{B06A7906-1676-4602-AC3A-F74169182B0B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4861" t="27039" r="16945" b="28149"/>
        <a:stretch>
          <a:fillRect/>
        </a:stretch>
      </xdr:blipFill>
      <xdr:spPr bwMode="auto">
        <a:xfrm>
          <a:off x="12952268" y="103910"/>
          <a:ext cx="878531" cy="702413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16</xdr:col>
      <xdr:colOff>1610592</xdr:colOff>
      <xdr:row>0</xdr:row>
      <xdr:rowOff>69274</xdr:rowOff>
    </xdr:from>
    <xdr:ext cx="1021771" cy="984370"/>
    <xdr:pic>
      <xdr:nvPicPr>
        <xdr:cNvPr id="4" name="Imagen 3">
          <a:extLst>
            <a:ext uri="{FF2B5EF4-FFF2-40B4-BE49-F238E27FC236}">
              <a16:creationId xmlns:a16="http://schemas.microsoft.com/office/drawing/2014/main" id="{37D9146F-312D-49CE-BE7B-1C07BCD150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462183" y="69274"/>
          <a:ext cx="1021771" cy="984370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1636568</xdr:colOff>
      <xdr:row>0</xdr:row>
      <xdr:rowOff>185553</xdr:rowOff>
    </xdr:from>
    <xdr:to>
      <xdr:col>17</xdr:col>
      <xdr:colOff>530678</xdr:colOff>
      <xdr:row>2</xdr:row>
      <xdr:rowOff>285750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9E8D4FB-1AFF-4521-821C-3E73849CF47E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4861" t="27039" r="16945" b="28149"/>
        <a:stretch>
          <a:fillRect/>
        </a:stretch>
      </xdr:blipFill>
      <xdr:spPr bwMode="auto">
        <a:xfrm>
          <a:off x="22086743" y="185553"/>
          <a:ext cx="865786" cy="69074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16</xdr:col>
      <xdr:colOff>1593271</xdr:colOff>
      <xdr:row>0</xdr:row>
      <xdr:rowOff>103910</xdr:rowOff>
    </xdr:from>
    <xdr:ext cx="883227" cy="692726"/>
    <xdr:pic>
      <xdr:nvPicPr>
        <xdr:cNvPr id="2" name="Imagen 1">
          <a:extLst>
            <a:ext uri="{FF2B5EF4-FFF2-40B4-BE49-F238E27FC236}">
              <a16:creationId xmlns:a16="http://schemas.microsoft.com/office/drawing/2014/main" id="{F4F9313D-989F-45A3-BE50-743D4788C27E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4861" t="27039" r="16945" b="28149"/>
        <a:stretch>
          <a:fillRect/>
        </a:stretch>
      </xdr:blipFill>
      <xdr:spPr bwMode="auto">
        <a:xfrm>
          <a:off x="12956596" y="103910"/>
          <a:ext cx="883227" cy="692726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1541318</xdr:colOff>
      <xdr:row>0</xdr:row>
      <xdr:rowOff>103910</xdr:rowOff>
    </xdr:from>
    <xdr:to>
      <xdr:col>17</xdr:col>
      <xdr:colOff>450273</xdr:colOff>
      <xdr:row>2</xdr:row>
      <xdr:rowOff>225137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646ACBF-9A15-4844-A1AF-1116F98DF8CB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4861" t="27039" r="16945" b="28149"/>
        <a:stretch>
          <a:fillRect/>
        </a:stretch>
      </xdr:blipFill>
      <xdr:spPr bwMode="auto">
        <a:xfrm>
          <a:off x="21258068" y="103910"/>
          <a:ext cx="880630" cy="71177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1541318</xdr:colOff>
      <xdr:row>0</xdr:row>
      <xdr:rowOff>103910</xdr:rowOff>
    </xdr:from>
    <xdr:to>
      <xdr:col>17</xdr:col>
      <xdr:colOff>294408</xdr:colOff>
      <xdr:row>2</xdr:row>
      <xdr:rowOff>225137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51BA73A-DC60-41F6-B403-9367B9772C36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4861" t="27039" r="16945" b="28149"/>
        <a:stretch>
          <a:fillRect/>
        </a:stretch>
      </xdr:blipFill>
      <xdr:spPr bwMode="auto">
        <a:xfrm>
          <a:off x="24470591" y="103910"/>
          <a:ext cx="883227" cy="71004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1541318</xdr:colOff>
      <xdr:row>0</xdr:row>
      <xdr:rowOff>103910</xdr:rowOff>
    </xdr:from>
    <xdr:to>
      <xdr:col>17</xdr:col>
      <xdr:colOff>342444</xdr:colOff>
      <xdr:row>2</xdr:row>
      <xdr:rowOff>225137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AB5E35E-678E-4F07-AA89-BD5F8FD0A5EE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4861" t="27039" r="16945" b="28149"/>
        <a:stretch>
          <a:fillRect/>
        </a:stretch>
      </xdr:blipFill>
      <xdr:spPr bwMode="auto">
        <a:xfrm>
          <a:off x="21762893" y="103910"/>
          <a:ext cx="877575" cy="71177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1541318</xdr:colOff>
      <xdr:row>0</xdr:row>
      <xdr:rowOff>103910</xdr:rowOff>
    </xdr:from>
    <xdr:to>
      <xdr:col>17</xdr:col>
      <xdr:colOff>450274</xdr:colOff>
      <xdr:row>2</xdr:row>
      <xdr:rowOff>225137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B65307C-A540-451F-B477-226D0BCB1B3B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4861" t="27039" r="16945" b="28149"/>
        <a:stretch>
          <a:fillRect/>
        </a:stretch>
      </xdr:blipFill>
      <xdr:spPr bwMode="auto">
        <a:xfrm>
          <a:off x="19629293" y="103910"/>
          <a:ext cx="880630" cy="71177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16</xdr:col>
      <xdr:colOff>1541318</xdr:colOff>
      <xdr:row>0</xdr:row>
      <xdr:rowOff>103910</xdr:rowOff>
    </xdr:from>
    <xdr:ext cx="881991" cy="719941"/>
    <xdr:pic>
      <xdr:nvPicPr>
        <xdr:cNvPr id="2" name="Imagen 1">
          <a:extLst>
            <a:ext uri="{FF2B5EF4-FFF2-40B4-BE49-F238E27FC236}">
              <a16:creationId xmlns:a16="http://schemas.microsoft.com/office/drawing/2014/main" id="{61EA68D4-58AA-435E-A6AE-C24F2EA0AAC4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4861" t="27039" r="16945" b="28149"/>
        <a:stretch>
          <a:fillRect/>
        </a:stretch>
      </xdr:blipFill>
      <xdr:spPr bwMode="auto">
        <a:xfrm>
          <a:off x="12952268" y="103910"/>
          <a:ext cx="881991" cy="719941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ENOP\Archivos%20Inversi&#243;n\ROJAS\PLANEACION%20PRESUPUESTAL\3.%20INVERSION\2010\Plan%20de%20compras%20de%20inversi&#243;n%202007-2010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microsoft.com/office/2019/04/relationships/externalLinkLongPath" Target="file:///\\dfsponal\pncfiles\Users\MRAMIRE\Documents\Mis%20archivos%20recibidos\PLACOS\Estaciones%202013\Users\MRAMIRE\Documents\Mis%20archivos%20recibidos\Users\OGESI-DESOG3.DIPON\Documents\ROJAS\PLANEACION%20PRESUPUESTAL\3.%20INVERSION\usuarios%20BPIN%20WEB_PONAL.xlsx?17BDA1D3" TargetMode="External"/><Relationship Id="rId1" Type="http://schemas.openxmlformats.org/officeDocument/2006/relationships/externalLinkPath" Target="file:///\\17BDA1D3\usuarios%20BPIN%20WEB_PONAL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GESI-DESOG3.DIPON/Documents/ROJAS/PLANEACION%20PRESUPUESTAL/3.%20INVERSION/usuarios%20BPIN%20WEB_PO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CUENTO CUATRIENIO"/>
      <sheetName val="RESUMEN GRAL "/>
      <sheetName val="RESUMEN INVERSION (2008)"/>
      <sheetName val="RESUMEN INVERSION (2009)"/>
      <sheetName val="10 Y 11"/>
      <sheetName val="USUARIOS_BPIN_WEB"/>
      <sheetName val="GERENTESSS"/>
      <sheetName val="GERENTES"/>
      <sheetName val="RESUMEN INVERSION (2)"/>
      <sheetName val="Hoja1"/>
      <sheetName val="EJEC SIIF"/>
      <sheetName val="RESUMEN 2010"/>
      <sheetName val="2009"/>
      <sheetName val="RESUMEN INVERSION"/>
      <sheetName val="RESUMEN GRAL"/>
      <sheetName val="1.ARMAMENTO"/>
      <sheetName val="2.ANTIMOTIN"/>
      <sheetName val="3.SEMOVIENTES"/>
      <sheetName val="4.ARAVI"/>
      <sheetName val="5.FLUVIAL"/>
      <sheetName val="6.DLLO TECNOLOGICO"/>
      <sheetName val="7.SECCIONALES"/>
      <sheetName val="8.LABORATORIOS REGIONALES"/>
      <sheetName val="9.ESTACIONES"/>
      <sheetName val="10.SISTEMAS"/>
      <sheetName val="aplazamient"/>
      <sheetName val="11.REDES ANALOGAS"/>
      <sheetName val="12.RED ACCESO FIJO"/>
      <sheetName val="13.VIVENDA F"/>
      <sheetName val="15.TABIO"/>
      <sheetName val="14.AUTOMOTOR"/>
      <sheetName val="16.CENOP"/>
      <sheetName val="17.TRONCALIZADOS"/>
      <sheetName val="18.COEST"/>
      <sheetName val="19.DINAE"/>
      <sheetName val="19.DINAE.1"/>
      <sheetName val="20.MUZU"/>
      <sheetName val="21.COMANDOS"/>
      <sheetName val="INMUEBLES"/>
      <sheetName val="22.VIV COMPRA"/>
      <sheetName val="23.DITRA"/>
      <sheetName val="24.ESCUE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Usuarios"/>
    </sheetNames>
    <sheetDataSet>
      <sheetData sheetId="0">
        <row r="1">
          <cell r="D1" t="str">
            <v>Formulador</v>
          </cell>
        </row>
        <row r="2">
          <cell r="D2" t="str">
            <v>Control a la formulación</v>
          </cell>
        </row>
        <row r="3">
          <cell r="D3" t="str">
            <v>Control de viabilidad</v>
          </cell>
        </row>
      </sheetData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Usuarios"/>
    </sheetNames>
    <sheetDataSet>
      <sheetData sheetId="0">
        <row r="1">
          <cell r="D1" t="str">
            <v>Formulador</v>
          </cell>
        </row>
        <row r="2">
          <cell r="D2" t="str">
            <v>Control a la formulación</v>
          </cell>
        </row>
        <row r="3">
          <cell r="D3" t="str">
            <v>Control de viabilidad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3">
    <tabColor rgb="FFFFC000"/>
    <pageSetUpPr fitToPage="1"/>
  </sheetPr>
  <dimension ref="A1:AA31"/>
  <sheetViews>
    <sheetView view="pageBreakPreview" zoomScale="70" zoomScaleNormal="70" zoomScaleSheetLayoutView="70" workbookViewId="0">
      <selection activeCell="P13" sqref="P13:U24"/>
    </sheetView>
  </sheetViews>
  <sheetFormatPr baseColWidth="10" defaultColWidth="11.42578125" defaultRowHeight="12.75" x14ac:dyDescent="0.2"/>
  <cols>
    <col min="1" max="3" width="7" style="50" customWidth="1"/>
    <col min="4" max="4" width="12.28515625" style="50" customWidth="1"/>
    <col min="5" max="6" width="7.7109375" style="50" customWidth="1"/>
    <col min="7" max="7" width="8.140625" style="50" bestFit="1" customWidth="1"/>
    <col min="8" max="8" width="57.140625" style="50" customWidth="1"/>
    <col min="9" max="9" width="9.5703125" style="50" customWidth="1"/>
    <col min="10" max="10" width="22.85546875" style="50" bestFit="1" customWidth="1"/>
    <col min="11" max="11" width="22.42578125" style="50" customWidth="1"/>
    <col min="12" max="12" width="29.7109375" style="50" customWidth="1"/>
    <col min="13" max="13" width="31.140625" style="50" customWidth="1"/>
    <col min="14" max="14" width="22.140625" style="50" customWidth="1"/>
    <col min="15" max="15" width="21.7109375" style="50" customWidth="1"/>
    <col min="16" max="16" width="17.85546875" style="67" bestFit="1" customWidth="1"/>
    <col min="17" max="17" width="21.28515625" style="68" bestFit="1" customWidth="1"/>
    <col min="18" max="18" width="19.85546875" style="50" customWidth="1"/>
    <col min="19" max="19" width="15.7109375" style="50" bestFit="1" customWidth="1"/>
    <col min="20" max="20" width="16.85546875" style="50" bestFit="1" customWidth="1"/>
    <col min="21" max="21" width="39.7109375" style="50" bestFit="1" customWidth="1"/>
    <col min="22" max="22" width="32.140625" style="50" bestFit="1" customWidth="1"/>
    <col min="23" max="23" width="18.7109375" style="68" customWidth="1"/>
    <col min="24" max="24" width="18.42578125" style="68" customWidth="1"/>
    <col min="25" max="16384" width="11.42578125" style="50"/>
  </cols>
  <sheetData>
    <row r="1" spans="1:24" ht="15" customHeight="1" x14ac:dyDescent="0.2">
      <c r="A1" s="45"/>
      <c r="B1" s="51"/>
      <c r="C1" s="51"/>
      <c r="D1" s="52"/>
      <c r="E1" s="1115" t="s">
        <v>0</v>
      </c>
      <c r="F1" s="1115"/>
      <c r="G1" s="1115"/>
      <c r="H1" s="1115"/>
      <c r="I1" s="1115"/>
      <c r="J1" s="1115"/>
      <c r="K1" s="1115"/>
      <c r="L1" s="1115"/>
      <c r="M1" s="1115"/>
      <c r="N1" s="1116" t="s">
        <v>52</v>
      </c>
      <c r="O1" s="1117"/>
      <c r="P1" s="1145" t="s">
        <v>91</v>
      </c>
      <c r="Q1" s="1145"/>
      <c r="R1" s="1145"/>
      <c r="S1" s="1145"/>
      <c r="T1" s="1145"/>
      <c r="U1" s="1145"/>
      <c r="V1" s="1145"/>
      <c r="W1" s="1145"/>
      <c r="X1" s="1146"/>
    </row>
    <row r="2" spans="1:24" ht="15" customHeight="1" x14ac:dyDescent="0.2">
      <c r="A2" s="53"/>
      <c r="B2" s="54"/>
      <c r="C2" s="54"/>
      <c r="D2" s="55"/>
      <c r="E2" s="1115"/>
      <c r="F2" s="1115"/>
      <c r="G2" s="1115"/>
      <c r="H2" s="1115"/>
      <c r="I2" s="1115"/>
      <c r="J2" s="1115"/>
      <c r="K2" s="1115"/>
      <c r="L2" s="1115"/>
      <c r="M2" s="1115"/>
      <c r="N2" s="1118" t="s">
        <v>2</v>
      </c>
      <c r="O2" s="1118"/>
      <c r="P2" s="1145"/>
      <c r="Q2" s="1145"/>
      <c r="R2" s="1145"/>
      <c r="S2" s="1145"/>
      <c r="T2" s="1145"/>
      <c r="U2" s="1145"/>
      <c r="V2" s="1145"/>
      <c r="W2" s="1145"/>
      <c r="X2" s="1146"/>
    </row>
    <row r="3" spans="1:24" ht="15" customHeight="1" x14ac:dyDescent="0.2">
      <c r="A3" s="53"/>
      <c r="B3" s="54"/>
      <c r="C3" s="54"/>
      <c r="D3" s="55"/>
      <c r="E3" s="1115" t="s">
        <v>3</v>
      </c>
      <c r="F3" s="1115"/>
      <c r="G3" s="1115"/>
      <c r="H3" s="1115"/>
      <c r="I3" s="1115"/>
      <c r="J3" s="1115"/>
      <c r="K3" s="1115"/>
      <c r="L3" s="1115"/>
      <c r="M3" s="1115"/>
      <c r="N3" s="1118" t="s">
        <v>4</v>
      </c>
      <c r="O3" s="1118"/>
      <c r="P3" s="1145"/>
      <c r="Q3" s="1145"/>
      <c r="R3" s="1145"/>
      <c r="S3" s="1145"/>
      <c r="T3" s="1145"/>
      <c r="U3" s="1145"/>
      <c r="V3" s="1145"/>
      <c r="W3" s="1145"/>
      <c r="X3" s="1146"/>
    </row>
    <row r="4" spans="1:24" ht="21" customHeight="1" x14ac:dyDescent="0.2">
      <c r="A4" s="1120" t="s">
        <v>5</v>
      </c>
      <c r="B4" s="1121"/>
      <c r="C4" s="1121"/>
      <c r="D4" s="1122"/>
      <c r="E4" s="1115"/>
      <c r="F4" s="1115"/>
      <c r="G4" s="1115"/>
      <c r="H4" s="1115"/>
      <c r="I4" s="1115"/>
      <c r="J4" s="1115"/>
      <c r="K4" s="1115"/>
      <c r="L4" s="1115"/>
      <c r="M4" s="1115"/>
      <c r="N4" s="1118" t="s">
        <v>6</v>
      </c>
      <c r="O4" s="1118"/>
      <c r="P4" s="1145"/>
      <c r="Q4" s="1145"/>
      <c r="R4" s="1145"/>
      <c r="S4" s="1145"/>
      <c r="T4" s="1145"/>
      <c r="U4" s="1145"/>
      <c r="V4" s="1145"/>
      <c r="W4" s="1145"/>
      <c r="X4" s="1146"/>
    </row>
    <row r="5" spans="1:24" ht="14.25" customHeight="1" x14ac:dyDescent="0.2">
      <c r="A5" s="1123"/>
      <c r="B5" s="1123"/>
      <c r="C5" s="1123"/>
      <c r="D5" s="1123"/>
      <c r="E5" s="1123"/>
      <c r="F5" s="1123"/>
      <c r="G5" s="1123"/>
      <c r="H5" s="1123"/>
      <c r="I5" s="1123"/>
      <c r="J5" s="1123"/>
      <c r="K5" s="1123"/>
      <c r="L5" s="1123"/>
      <c r="M5" s="1123"/>
      <c r="N5" s="1123"/>
      <c r="O5" s="1123"/>
      <c r="P5" s="1145"/>
      <c r="Q5" s="1145"/>
      <c r="R5" s="1145"/>
      <c r="S5" s="1145"/>
      <c r="T5" s="1145"/>
      <c r="U5" s="1145"/>
      <c r="V5" s="1145"/>
      <c r="W5" s="1145"/>
      <c r="X5" s="1146"/>
    </row>
    <row r="6" spans="1:24" ht="21.75" customHeight="1" x14ac:dyDescent="0.2">
      <c r="A6" s="45"/>
      <c r="B6" s="13"/>
      <c r="C6" s="13"/>
      <c r="D6" s="13"/>
      <c r="E6" s="51"/>
      <c r="F6" s="51"/>
      <c r="G6" s="51"/>
      <c r="H6" s="52"/>
      <c r="I6" s="1119" t="s">
        <v>90</v>
      </c>
      <c r="J6" s="1119"/>
      <c r="K6" s="1119"/>
      <c r="L6" s="1119"/>
      <c r="M6" s="1119"/>
      <c r="N6" s="1119"/>
      <c r="O6" s="1119"/>
      <c r="P6" s="1145"/>
      <c r="Q6" s="1145"/>
      <c r="R6" s="1145"/>
      <c r="S6" s="1145"/>
      <c r="T6" s="1145"/>
      <c r="U6" s="1145"/>
      <c r="V6" s="1145"/>
      <c r="W6" s="1145"/>
      <c r="X6" s="1146"/>
    </row>
    <row r="7" spans="1:24" ht="15.75" customHeight="1" x14ac:dyDescent="0.2">
      <c r="A7" s="1124" t="s">
        <v>53</v>
      </c>
      <c r="B7" s="1125"/>
      <c r="C7" s="1125"/>
      <c r="D7" s="1125"/>
      <c r="E7" s="1125"/>
      <c r="F7" s="1125"/>
      <c r="G7" s="1125"/>
      <c r="H7" s="1126"/>
      <c r="I7" s="1127" t="s">
        <v>8</v>
      </c>
      <c r="J7" s="1128"/>
      <c r="K7" s="1">
        <v>0</v>
      </c>
      <c r="L7" s="2"/>
      <c r="M7" s="3" t="s">
        <v>58</v>
      </c>
      <c r="N7" s="1">
        <v>0</v>
      </c>
      <c r="O7" s="4"/>
      <c r="P7" s="1145"/>
      <c r="Q7" s="1145"/>
      <c r="R7" s="1145"/>
      <c r="S7" s="1145"/>
      <c r="T7" s="1145"/>
      <c r="U7" s="1145"/>
      <c r="V7" s="1145"/>
      <c r="W7" s="1145"/>
      <c r="X7" s="1146"/>
    </row>
    <row r="8" spans="1:24" ht="12" customHeight="1" x14ac:dyDescent="0.2">
      <c r="A8" s="1124"/>
      <c r="B8" s="1125"/>
      <c r="C8" s="1125"/>
      <c r="D8" s="1125"/>
      <c r="E8" s="1125"/>
      <c r="F8" s="1125"/>
      <c r="G8" s="1125"/>
      <c r="H8" s="1126"/>
      <c r="I8" s="1129" t="s">
        <v>9</v>
      </c>
      <c r="J8" s="1130"/>
      <c r="K8" s="5">
        <v>0</v>
      </c>
      <c r="L8" s="6"/>
      <c r="M8" s="7" t="s">
        <v>10</v>
      </c>
      <c r="N8" s="5">
        <v>0</v>
      </c>
      <c r="O8" s="8"/>
      <c r="P8" s="1145"/>
      <c r="Q8" s="1145"/>
      <c r="R8" s="1145"/>
      <c r="S8" s="1145"/>
      <c r="T8" s="1145"/>
      <c r="U8" s="1145"/>
      <c r="V8" s="1145"/>
      <c r="W8" s="1145"/>
      <c r="X8" s="1146"/>
    </row>
    <row r="9" spans="1:24" s="38" customFormat="1" ht="29.25" customHeight="1" x14ac:dyDescent="0.2">
      <c r="A9" s="1142" t="s">
        <v>11</v>
      </c>
      <c r="B9" s="1143"/>
      <c r="C9" s="1143"/>
      <c r="D9" s="1143"/>
      <c r="E9" s="1143" t="s">
        <v>54</v>
      </c>
      <c r="F9" s="1143"/>
      <c r="G9" s="1143"/>
      <c r="H9" s="1144"/>
      <c r="I9" s="1152"/>
      <c r="J9" s="1153"/>
      <c r="K9" s="9"/>
      <c r="L9" s="10"/>
      <c r="M9" s="54"/>
      <c r="N9" s="54"/>
      <c r="O9" s="55"/>
      <c r="P9" s="1135" t="s">
        <v>12</v>
      </c>
      <c r="Q9" s="1135" t="s">
        <v>13</v>
      </c>
      <c r="R9" s="1135" t="s">
        <v>51</v>
      </c>
      <c r="S9" s="1135" t="s">
        <v>14</v>
      </c>
      <c r="T9" s="1135" t="s">
        <v>15</v>
      </c>
      <c r="U9" s="1135" t="s">
        <v>16</v>
      </c>
      <c r="V9" s="1135" t="s">
        <v>17</v>
      </c>
      <c r="W9" s="1135" t="s">
        <v>18</v>
      </c>
      <c r="X9" s="1135" t="s">
        <v>19</v>
      </c>
    </row>
    <row r="10" spans="1:24" s="40" customFormat="1" ht="30" customHeight="1" x14ac:dyDescent="0.25">
      <c r="A10" s="19"/>
      <c r="B10" s="20"/>
      <c r="C10" s="20"/>
      <c r="D10" s="20"/>
      <c r="E10" s="14"/>
      <c r="F10" s="14"/>
      <c r="G10" s="14"/>
      <c r="H10" s="15"/>
      <c r="I10" s="1138" t="s">
        <v>20</v>
      </c>
      <c r="J10" s="1139"/>
      <c r="K10" s="11">
        <f>+K7+K8+N7+N8</f>
        <v>0</v>
      </c>
      <c r="L10" s="16"/>
      <c r="M10" s="17"/>
      <c r="N10" s="17"/>
      <c r="O10" s="18"/>
      <c r="P10" s="1136"/>
      <c r="Q10" s="1136"/>
      <c r="R10" s="1136"/>
      <c r="S10" s="1136"/>
      <c r="T10" s="1136"/>
      <c r="U10" s="1136"/>
      <c r="V10" s="1136"/>
      <c r="W10" s="1136"/>
      <c r="X10" s="1136"/>
    </row>
    <row r="11" spans="1:24" s="46" customFormat="1" ht="40.9" customHeight="1" x14ac:dyDescent="0.2">
      <c r="A11" s="1119" t="s">
        <v>21</v>
      </c>
      <c r="B11" s="1119"/>
      <c r="C11" s="1119"/>
      <c r="D11" s="1119" t="s">
        <v>22</v>
      </c>
      <c r="E11" s="1119" t="s">
        <v>23</v>
      </c>
      <c r="F11" s="1119"/>
      <c r="G11" s="1115" t="s">
        <v>24</v>
      </c>
      <c r="H11" s="1115"/>
      <c r="I11" s="1140" t="s">
        <v>25</v>
      </c>
      <c r="J11" s="1140" t="s">
        <v>26</v>
      </c>
      <c r="K11" s="1140" t="s">
        <v>27</v>
      </c>
      <c r="L11" s="1140" t="s">
        <v>28</v>
      </c>
      <c r="M11" s="1140" t="s">
        <v>29</v>
      </c>
      <c r="N11" s="1140" t="s">
        <v>30</v>
      </c>
      <c r="O11" s="1140" t="s">
        <v>31</v>
      </c>
      <c r="P11" s="1136"/>
      <c r="Q11" s="1136"/>
      <c r="R11" s="1136"/>
      <c r="S11" s="1136"/>
      <c r="T11" s="1136"/>
      <c r="U11" s="1136"/>
      <c r="V11" s="1136"/>
      <c r="W11" s="1136"/>
      <c r="X11" s="1136"/>
    </row>
    <row r="12" spans="1:24" s="46" customFormat="1" ht="41.25" customHeight="1" x14ac:dyDescent="0.2">
      <c r="A12" s="43" t="s">
        <v>32</v>
      </c>
      <c r="B12" s="43" t="s">
        <v>33</v>
      </c>
      <c r="C12" s="43" t="s">
        <v>34</v>
      </c>
      <c r="D12" s="1154"/>
      <c r="E12" s="43" t="s">
        <v>35</v>
      </c>
      <c r="F12" s="43" t="s">
        <v>36</v>
      </c>
      <c r="G12" s="128" t="s">
        <v>37</v>
      </c>
      <c r="H12" s="43" t="s">
        <v>38</v>
      </c>
      <c r="I12" s="1140"/>
      <c r="J12" s="1140"/>
      <c r="K12" s="1140"/>
      <c r="L12" s="1140"/>
      <c r="M12" s="1140"/>
      <c r="N12" s="1140"/>
      <c r="O12" s="1141"/>
      <c r="P12" s="1137"/>
      <c r="Q12" s="1137"/>
      <c r="R12" s="1137"/>
      <c r="S12" s="1137"/>
      <c r="T12" s="1137"/>
      <c r="U12" s="1137"/>
      <c r="V12" s="1137"/>
      <c r="W12" s="1137"/>
      <c r="X12" s="1137"/>
    </row>
    <row r="13" spans="1:24" s="48" customFormat="1" ht="33" customHeight="1" x14ac:dyDescent="0.25">
      <c r="A13" s="58"/>
      <c r="B13" s="58"/>
      <c r="C13" s="58"/>
      <c r="D13" s="58"/>
      <c r="E13" s="58"/>
      <c r="F13" s="58"/>
      <c r="G13" s="26">
        <v>1</v>
      </c>
      <c r="H13" s="27"/>
      <c r="I13" s="28"/>
      <c r="J13" s="59">
        <f t="shared" ref="J13:O13" si="0">SUM(J14:J15)</f>
        <v>0</v>
      </c>
      <c r="K13" s="59">
        <f t="shared" si="0"/>
        <v>0</v>
      </c>
      <c r="L13" s="59">
        <f t="shared" si="0"/>
        <v>0</v>
      </c>
      <c r="M13" s="59">
        <f t="shared" si="0"/>
        <v>0</v>
      </c>
      <c r="N13" s="59">
        <f t="shared" si="0"/>
        <v>0</v>
      </c>
      <c r="O13" s="59">
        <f t="shared" si="0"/>
        <v>0</v>
      </c>
      <c r="P13" s="29"/>
      <c r="Q13" s="30"/>
      <c r="R13" s="31"/>
      <c r="S13" s="32"/>
      <c r="T13" s="33"/>
      <c r="U13" s="33"/>
      <c r="V13" s="34"/>
      <c r="W13" s="63"/>
      <c r="X13" s="63"/>
    </row>
    <row r="14" spans="1:24" s="48" customFormat="1" ht="33" customHeight="1" x14ac:dyDescent="0.25">
      <c r="A14" s="58">
        <v>1501</v>
      </c>
      <c r="B14" s="58" t="s">
        <v>85</v>
      </c>
      <c r="C14" s="58">
        <v>4</v>
      </c>
      <c r="D14" s="58">
        <v>11</v>
      </c>
      <c r="E14" s="58" t="s">
        <v>39</v>
      </c>
      <c r="F14" s="58"/>
      <c r="G14" s="47" t="s">
        <v>40</v>
      </c>
      <c r="H14" s="60"/>
      <c r="I14" s="41">
        <v>1</v>
      </c>
      <c r="J14" s="56">
        <v>0</v>
      </c>
      <c r="K14" s="126">
        <f>+I14*J14</f>
        <v>0</v>
      </c>
      <c r="L14" s="126">
        <v>0</v>
      </c>
      <c r="M14" s="126">
        <f>+K14+L14</f>
        <v>0</v>
      </c>
      <c r="N14" s="56">
        <v>0</v>
      </c>
      <c r="O14" s="126">
        <f>+M14-N14</f>
        <v>0</v>
      </c>
      <c r="P14" s="29"/>
      <c r="Q14" s="30"/>
      <c r="R14" s="31"/>
      <c r="S14" s="32"/>
      <c r="T14" s="33"/>
      <c r="U14" s="33"/>
      <c r="V14" s="34"/>
      <c r="W14" s="63"/>
      <c r="X14" s="63"/>
    </row>
    <row r="15" spans="1:24" s="48" customFormat="1" ht="33" customHeight="1" x14ac:dyDescent="0.25">
      <c r="A15" s="58">
        <v>1501</v>
      </c>
      <c r="B15" s="58" t="s">
        <v>85</v>
      </c>
      <c r="C15" s="58">
        <v>4</v>
      </c>
      <c r="D15" s="58">
        <v>11</v>
      </c>
      <c r="E15" s="58" t="s">
        <v>39</v>
      </c>
      <c r="F15" s="58"/>
      <c r="G15" s="47" t="s">
        <v>41</v>
      </c>
      <c r="H15" s="60"/>
      <c r="I15" s="41">
        <v>1</v>
      </c>
      <c r="J15" s="56"/>
      <c r="K15" s="126">
        <f>+I15*J15</f>
        <v>0</v>
      </c>
      <c r="L15" s="126">
        <v>0</v>
      </c>
      <c r="M15" s="126">
        <f>+K15+L15</f>
        <v>0</v>
      </c>
      <c r="N15" s="56">
        <v>0</v>
      </c>
      <c r="O15" s="126">
        <f>+M15-N15</f>
        <v>0</v>
      </c>
      <c r="P15" s="29"/>
      <c r="Q15" s="30"/>
      <c r="R15" s="31"/>
      <c r="S15" s="32"/>
      <c r="T15" s="33"/>
      <c r="U15" s="33"/>
      <c r="V15" s="34"/>
      <c r="W15" s="63"/>
      <c r="X15" s="63"/>
    </row>
    <row r="16" spans="1:24" s="48" customFormat="1" ht="33" customHeight="1" x14ac:dyDescent="0.25">
      <c r="A16" s="58"/>
      <c r="B16" s="58"/>
      <c r="C16" s="58"/>
      <c r="D16" s="58"/>
      <c r="E16" s="58"/>
      <c r="F16" s="58"/>
      <c r="G16" s="26">
        <v>2</v>
      </c>
      <c r="H16" s="27"/>
      <c r="I16" s="28"/>
      <c r="J16" s="59">
        <f t="shared" ref="J16:O16" si="1">SUM(J17)</f>
        <v>0</v>
      </c>
      <c r="K16" s="59">
        <f t="shared" si="1"/>
        <v>0</v>
      </c>
      <c r="L16" s="59">
        <f t="shared" si="1"/>
        <v>0</v>
      </c>
      <c r="M16" s="59">
        <f t="shared" si="1"/>
        <v>0</v>
      </c>
      <c r="N16" s="59">
        <f t="shared" si="1"/>
        <v>0</v>
      </c>
      <c r="O16" s="59">
        <f t="shared" si="1"/>
        <v>0</v>
      </c>
      <c r="P16" s="29"/>
      <c r="Q16" s="30"/>
      <c r="R16" s="31"/>
      <c r="S16" s="32"/>
      <c r="T16" s="33"/>
      <c r="U16" s="33"/>
      <c r="V16" s="34"/>
      <c r="W16" s="63"/>
      <c r="X16" s="63"/>
    </row>
    <row r="17" spans="1:27" s="48" customFormat="1" ht="33" customHeight="1" x14ac:dyDescent="0.25">
      <c r="A17" s="58">
        <v>1501</v>
      </c>
      <c r="B17" s="58" t="s">
        <v>85</v>
      </c>
      <c r="C17" s="58">
        <v>4</v>
      </c>
      <c r="D17" s="58">
        <v>11</v>
      </c>
      <c r="E17" s="58" t="s">
        <v>39</v>
      </c>
      <c r="F17" s="58"/>
      <c r="G17" s="47" t="s">
        <v>47</v>
      </c>
      <c r="H17" s="60"/>
      <c r="I17" s="41">
        <v>1</v>
      </c>
      <c r="J17" s="126">
        <v>0</v>
      </c>
      <c r="K17" s="126">
        <f>+I17*J17</f>
        <v>0</v>
      </c>
      <c r="L17" s="126">
        <v>0</v>
      </c>
      <c r="M17" s="126">
        <f>+K17+L17</f>
        <v>0</v>
      </c>
      <c r="N17" s="56">
        <v>0</v>
      </c>
      <c r="O17" s="126">
        <f>+M17-N17</f>
        <v>0</v>
      </c>
      <c r="P17" s="29"/>
      <c r="Q17" s="30"/>
      <c r="R17" s="31"/>
      <c r="S17" s="32"/>
      <c r="T17" s="33"/>
      <c r="U17" s="33"/>
      <c r="V17" s="34"/>
      <c r="W17" s="63"/>
      <c r="X17" s="63"/>
    </row>
    <row r="18" spans="1:27" s="48" customFormat="1" ht="33" customHeight="1" x14ac:dyDescent="0.25">
      <c r="A18" s="58"/>
      <c r="B18" s="58"/>
      <c r="C18" s="58"/>
      <c r="D18" s="58"/>
      <c r="E18" s="58"/>
      <c r="F18" s="58"/>
      <c r="G18" s="26">
        <v>3</v>
      </c>
      <c r="H18" s="27"/>
      <c r="I18" s="28"/>
      <c r="J18" s="59">
        <f t="shared" ref="J18:O18" si="2">SUM(J19)</f>
        <v>0</v>
      </c>
      <c r="K18" s="59">
        <f t="shared" si="2"/>
        <v>0</v>
      </c>
      <c r="L18" s="59">
        <f t="shared" si="2"/>
        <v>0</v>
      </c>
      <c r="M18" s="59">
        <f t="shared" si="2"/>
        <v>0</v>
      </c>
      <c r="N18" s="59">
        <f t="shared" si="2"/>
        <v>0</v>
      </c>
      <c r="O18" s="59">
        <f t="shared" si="2"/>
        <v>0</v>
      </c>
      <c r="P18" s="29"/>
      <c r="Q18" s="30"/>
      <c r="R18" s="31"/>
      <c r="S18" s="32"/>
      <c r="T18" s="33"/>
      <c r="U18" s="33"/>
      <c r="V18" s="34"/>
      <c r="W18" s="63"/>
      <c r="X18" s="63"/>
    </row>
    <row r="19" spans="1:27" s="48" customFormat="1" ht="33" customHeight="1" x14ac:dyDescent="0.25">
      <c r="A19" s="58">
        <v>1501</v>
      </c>
      <c r="B19" s="58" t="s">
        <v>85</v>
      </c>
      <c r="C19" s="58">
        <v>4</v>
      </c>
      <c r="D19" s="58">
        <v>11</v>
      </c>
      <c r="E19" s="58" t="s">
        <v>39</v>
      </c>
      <c r="F19" s="58"/>
      <c r="G19" s="47" t="s">
        <v>42</v>
      </c>
      <c r="H19" s="60"/>
      <c r="I19" s="41">
        <v>1</v>
      </c>
      <c r="J19" s="126">
        <v>0</v>
      </c>
      <c r="K19" s="126">
        <f>+I19*J19</f>
        <v>0</v>
      </c>
      <c r="L19" s="126">
        <v>0</v>
      </c>
      <c r="M19" s="126">
        <f>+K19+L19</f>
        <v>0</v>
      </c>
      <c r="N19" s="56">
        <v>0</v>
      </c>
      <c r="O19" s="126">
        <f>+M19-N19</f>
        <v>0</v>
      </c>
      <c r="P19" s="29"/>
      <c r="Q19" s="30"/>
      <c r="R19" s="31"/>
      <c r="S19" s="32"/>
      <c r="T19" s="33"/>
      <c r="U19" s="33"/>
      <c r="V19" s="34"/>
      <c r="W19" s="63"/>
      <c r="X19" s="63"/>
    </row>
    <row r="20" spans="1:27" s="48" customFormat="1" ht="33" customHeight="1" x14ac:dyDescent="0.25">
      <c r="A20" s="58"/>
      <c r="B20" s="58"/>
      <c r="C20" s="58"/>
      <c r="D20" s="58"/>
      <c r="E20" s="58"/>
      <c r="F20" s="58"/>
      <c r="G20" s="26">
        <v>4</v>
      </c>
      <c r="H20" s="27"/>
      <c r="I20" s="28"/>
      <c r="J20" s="59">
        <f t="shared" ref="J20:O20" si="3">SUM(J21:J22)</f>
        <v>0</v>
      </c>
      <c r="K20" s="59">
        <f t="shared" si="3"/>
        <v>0</v>
      </c>
      <c r="L20" s="59">
        <f t="shared" si="3"/>
        <v>0</v>
      </c>
      <c r="M20" s="59">
        <f t="shared" si="3"/>
        <v>0</v>
      </c>
      <c r="N20" s="59">
        <f t="shared" si="3"/>
        <v>0</v>
      </c>
      <c r="O20" s="59">
        <f t="shared" si="3"/>
        <v>0</v>
      </c>
      <c r="P20" s="29"/>
      <c r="Q20" s="30"/>
      <c r="R20" s="31"/>
      <c r="S20" s="32"/>
      <c r="T20" s="33"/>
      <c r="U20" s="33"/>
      <c r="V20" s="34"/>
      <c r="W20" s="63"/>
      <c r="X20" s="63"/>
    </row>
    <row r="21" spans="1:27" s="48" customFormat="1" ht="33" customHeight="1" x14ac:dyDescent="0.25">
      <c r="A21" s="58">
        <v>1501</v>
      </c>
      <c r="B21" s="58" t="s">
        <v>85</v>
      </c>
      <c r="C21" s="58">
        <v>4</v>
      </c>
      <c r="D21" s="58">
        <v>11</v>
      </c>
      <c r="E21" s="58" t="s">
        <v>39</v>
      </c>
      <c r="F21" s="58"/>
      <c r="G21" s="47" t="s">
        <v>48</v>
      </c>
      <c r="H21" s="60"/>
      <c r="I21" s="41">
        <v>1</v>
      </c>
      <c r="J21" s="126">
        <v>0</v>
      </c>
      <c r="K21" s="126">
        <f>+I21*J21</f>
        <v>0</v>
      </c>
      <c r="L21" s="126">
        <v>0</v>
      </c>
      <c r="M21" s="126">
        <f>+K21+L21</f>
        <v>0</v>
      </c>
      <c r="N21" s="56">
        <v>0</v>
      </c>
      <c r="O21" s="126">
        <f>+M21-N21</f>
        <v>0</v>
      </c>
      <c r="P21" s="29"/>
      <c r="Q21" s="30"/>
      <c r="R21" s="31"/>
      <c r="S21" s="32"/>
      <c r="T21" s="33"/>
      <c r="U21" s="33"/>
      <c r="V21" s="34"/>
      <c r="W21" s="63"/>
      <c r="X21" s="63"/>
    </row>
    <row r="22" spans="1:27" s="48" customFormat="1" ht="33" customHeight="1" x14ac:dyDescent="0.25">
      <c r="A22" s="58">
        <v>1501</v>
      </c>
      <c r="B22" s="58" t="s">
        <v>85</v>
      </c>
      <c r="C22" s="58">
        <v>4</v>
      </c>
      <c r="D22" s="58">
        <v>11</v>
      </c>
      <c r="E22" s="58" t="s">
        <v>39</v>
      </c>
      <c r="F22" s="58"/>
      <c r="G22" s="47" t="s">
        <v>49</v>
      </c>
      <c r="H22" s="60"/>
      <c r="I22" s="41">
        <v>1</v>
      </c>
      <c r="J22" s="126">
        <v>0</v>
      </c>
      <c r="K22" s="126">
        <f>+I22*J22</f>
        <v>0</v>
      </c>
      <c r="L22" s="126">
        <v>0</v>
      </c>
      <c r="M22" s="126">
        <f>+K22+L22</f>
        <v>0</v>
      </c>
      <c r="N22" s="56">
        <v>0</v>
      </c>
      <c r="O22" s="126">
        <f>+M22-N22</f>
        <v>0</v>
      </c>
      <c r="P22" s="29"/>
      <c r="Q22" s="30"/>
      <c r="R22" s="31"/>
      <c r="S22" s="32"/>
      <c r="T22" s="33"/>
      <c r="U22" s="33"/>
      <c r="V22" s="34"/>
      <c r="W22" s="63"/>
      <c r="X22" s="63"/>
    </row>
    <row r="23" spans="1:27" s="23" customFormat="1" ht="30" customHeight="1" x14ac:dyDescent="0.2">
      <c r="A23" s="1147" t="s">
        <v>50</v>
      </c>
      <c r="B23" s="1148"/>
      <c r="C23" s="1148"/>
      <c r="D23" s="1148"/>
      <c r="E23" s="1148"/>
      <c r="F23" s="1148"/>
      <c r="G23" s="1148"/>
      <c r="H23" s="1149"/>
      <c r="I23" s="21"/>
      <c r="J23" s="59"/>
      <c r="K23" s="59">
        <f>SUM(K13+K16+K18+K20)</f>
        <v>0</v>
      </c>
      <c r="L23" s="59">
        <f t="shared" ref="L23:O23" si="4">SUM(L13+L16+L18+L20)</f>
        <v>0</v>
      </c>
      <c r="M23" s="59">
        <f t="shared" si="4"/>
        <v>0</v>
      </c>
      <c r="N23" s="59">
        <f t="shared" si="4"/>
        <v>0</v>
      </c>
      <c r="O23" s="59">
        <f t="shared" si="4"/>
        <v>0</v>
      </c>
      <c r="P23" s="122"/>
      <c r="Q23" s="127"/>
      <c r="R23" s="123"/>
      <c r="S23" s="123"/>
      <c r="T23" s="127"/>
      <c r="U23" s="127"/>
      <c r="V23" s="123"/>
      <c r="W23" s="127"/>
      <c r="X23" s="127"/>
    </row>
    <row r="24" spans="1:27" s="23" customFormat="1" ht="28.5" customHeight="1" x14ac:dyDescent="0.2">
      <c r="A24" s="1147" t="s">
        <v>44</v>
      </c>
      <c r="B24" s="1148"/>
      <c r="C24" s="1148"/>
      <c r="D24" s="1148"/>
      <c r="E24" s="1148"/>
      <c r="F24" s="1148"/>
      <c r="G24" s="1148"/>
      <c r="H24" s="1149"/>
      <c r="I24" s="35"/>
      <c r="J24" s="36">
        <f t="shared" ref="J24:O24" si="5">SUM(J23)</f>
        <v>0</v>
      </c>
      <c r="K24" s="36">
        <f>SUM(K23)</f>
        <v>0</v>
      </c>
      <c r="L24" s="36">
        <f t="shared" si="5"/>
        <v>0</v>
      </c>
      <c r="M24" s="36">
        <f t="shared" si="5"/>
        <v>0</v>
      </c>
      <c r="N24" s="36">
        <f t="shared" si="5"/>
        <v>0</v>
      </c>
      <c r="O24" s="36">
        <f t="shared" si="5"/>
        <v>0</v>
      </c>
      <c r="P24" s="122"/>
      <c r="Q24" s="127"/>
      <c r="R24" s="123"/>
      <c r="S24" s="123"/>
      <c r="T24" s="127"/>
      <c r="U24" s="127"/>
      <c r="V24" s="123"/>
      <c r="W24" s="127"/>
      <c r="X24" s="127"/>
    </row>
    <row r="25" spans="1:27" s="61" customFormat="1" ht="55.5" customHeight="1" x14ac:dyDescent="0.2">
      <c r="A25" s="1131" t="s">
        <v>89</v>
      </c>
      <c r="B25" s="1150"/>
      <c r="C25" s="1150"/>
      <c r="D25" s="1150"/>
      <c r="E25" s="1150"/>
      <c r="F25" s="1150"/>
      <c r="G25" s="1150"/>
      <c r="H25" s="1151"/>
      <c r="I25" s="57" t="s">
        <v>45</v>
      </c>
      <c r="J25" s="1132" t="s">
        <v>88</v>
      </c>
      <c r="K25" s="1132"/>
      <c r="L25" s="1134"/>
      <c r="M25" s="1131" t="s">
        <v>57</v>
      </c>
      <c r="N25" s="1132"/>
      <c r="O25" s="1134"/>
      <c r="P25" s="129"/>
      <c r="Q25" s="129"/>
      <c r="R25" s="129"/>
      <c r="S25" s="129"/>
      <c r="T25" s="129"/>
      <c r="U25" s="129"/>
      <c r="V25" s="129"/>
      <c r="W25" s="129"/>
      <c r="X25" s="129"/>
    </row>
    <row r="26" spans="1:27" s="129" customFormat="1" ht="31.5" customHeight="1" x14ac:dyDescent="0.25">
      <c r="A26" s="1131" t="s">
        <v>46</v>
      </c>
      <c r="B26" s="1132"/>
      <c r="C26" s="1133">
        <v>43101</v>
      </c>
      <c r="D26" s="1132"/>
      <c r="E26" s="1132"/>
      <c r="F26" s="1132"/>
      <c r="G26" s="1132"/>
      <c r="H26" s="1134"/>
      <c r="I26" s="22" t="str">
        <f>+A26</f>
        <v>FECHA:</v>
      </c>
      <c r="J26" s="1133">
        <f>+C26</f>
        <v>43101</v>
      </c>
      <c r="K26" s="1132"/>
      <c r="L26" s="1132"/>
      <c r="M26" s="12" t="str">
        <f>+I26</f>
        <v>FECHA:</v>
      </c>
      <c r="N26" s="1133">
        <f>+J26</f>
        <v>43101</v>
      </c>
      <c r="O26" s="1134"/>
      <c r="P26" s="130"/>
      <c r="Q26" s="131"/>
      <c r="R26" s="132"/>
      <c r="S26" s="132"/>
      <c r="T26" s="132"/>
      <c r="U26" s="132"/>
      <c r="V26" s="132"/>
      <c r="W26" s="132"/>
      <c r="X26" s="132"/>
      <c r="Y26" s="133"/>
      <c r="Z26" s="133"/>
      <c r="AA26" s="133"/>
    </row>
    <row r="27" spans="1:27" s="49" customFormat="1" ht="34.5" customHeight="1" x14ac:dyDescent="0.2">
      <c r="A27" s="62"/>
      <c r="B27" s="62"/>
      <c r="C27" s="37"/>
      <c r="D27" s="62"/>
      <c r="E27" s="62"/>
      <c r="F27" s="62"/>
      <c r="G27" s="62"/>
      <c r="H27" s="62"/>
      <c r="I27" s="24"/>
      <c r="J27" s="37"/>
      <c r="K27" s="62"/>
      <c r="L27" s="62"/>
      <c r="M27" s="64"/>
      <c r="N27" s="37"/>
      <c r="O27" s="62"/>
      <c r="P27" s="65"/>
      <c r="Q27" s="66"/>
      <c r="W27" s="66"/>
      <c r="X27" s="66"/>
    </row>
    <row r="28" spans="1:27" x14ac:dyDescent="0.2">
      <c r="J28" s="44"/>
    </row>
    <row r="29" spans="1:27" ht="54" customHeight="1" x14ac:dyDescent="0.2">
      <c r="J29" s="42"/>
      <c r="M29" s="124" t="s">
        <v>59</v>
      </c>
      <c r="N29" s="125">
        <v>5627784647.2600002</v>
      </c>
      <c r="O29" s="125">
        <f>+N29-N24</f>
        <v>5627784647.2600002</v>
      </c>
    </row>
    <row r="30" spans="1:27" ht="54" customHeight="1" x14ac:dyDescent="0.2">
      <c r="J30" s="42"/>
      <c r="M30" s="124"/>
      <c r="N30" s="125"/>
      <c r="O30" s="125"/>
    </row>
    <row r="31" spans="1:27" x14ac:dyDescent="0.2">
      <c r="N31" s="39"/>
    </row>
  </sheetData>
  <mergeCells count="46">
    <mergeCell ref="P1:X8"/>
    <mergeCell ref="A23:H23"/>
    <mergeCell ref="A24:H24"/>
    <mergeCell ref="A25:H25"/>
    <mergeCell ref="J25:L25"/>
    <mergeCell ref="M25:O25"/>
    <mergeCell ref="T9:T12"/>
    <mergeCell ref="U9:U12"/>
    <mergeCell ref="V9:V12"/>
    <mergeCell ref="W9:W12"/>
    <mergeCell ref="X9:X12"/>
    <mergeCell ref="I9:J9"/>
    <mergeCell ref="P9:P12"/>
    <mergeCell ref="Q9:Q12"/>
    <mergeCell ref="A11:C11"/>
    <mergeCell ref="D11:D12"/>
    <mergeCell ref="A26:B26"/>
    <mergeCell ref="C26:H26"/>
    <mergeCell ref="J26:L26"/>
    <mergeCell ref="N26:O26"/>
    <mergeCell ref="S9:S12"/>
    <mergeCell ref="R9:R12"/>
    <mergeCell ref="I10:J10"/>
    <mergeCell ref="N11:N12"/>
    <mergeCell ref="O11:O12"/>
    <mergeCell ref="I11:I12"/>
    <mergeCell ref="J11:J12"/>
    <mergeCell ref="K11:K12"/>
    <mergeCell ref="L11:L12"/>
    <mergeCell ref="M11:M12"/>
    <mergeCell ref="A9:D9"/>
    <mergeCell ref="E9:H9"/>
    <mergeCell ref="E11:F11"/>
    <mergeCell ref="G11:H11"/>
    <mergeCell ref="A4:D4"/>
    <mergeCell ref="N4:O4"/>
    <mergeCell ref="A5:O5"/>
    <mergeCell ref="I6:O6"/>
    <mergeCell ref="A7:H8"/>
    <mergeCell ref="I7:J7"/>
    <mergeCell ref="I8:J8"/>
    <mergeCell ref="E1:M2"/>
    <mergeCell ref="N1:O1"/>
    <mergeCell ref="N2:O2"/>
    <mergeCell ref="E3:M4"/>
    <mergeCell ref="N3:O3"/>
  </mergeCells>
  <printOptions horizontalCentered="1" verticalCentered="1"/>
  <pageMargins left="0.31496062992125984" right="0.27559055118110237" top="0.31496062992125984" bottom="0.35433070866141736" header="0.31496062992125984" footer="0.31496062992125984"/>
  <pageSetup scale="48" orientation="landscape" r:id="rId1"/>
  <rowBreaks count="1" manualBreakCount="1">
    <brk id="26" max="14" man="1"/>
  </rowBreaks>
  <ignoredErrors>
    <ignoredError sqref="B14:B15" numberStoredAsText="1"/>
    <ignoredError sqref="K17 K21 K19" formula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58D0F5-30CD-4898-BE86-3825D4D73EED}">
  <sheetPr>
    <tabColor theme="8" tint="0.79998168889431442"/>
    <pageSetUpPr fitToPage="1"/>
  </sheetPr>
  <dimension ref="A1:AE74"/>
  <sheetViews>
    <sheetView view="pageBreakPreview" zoomScale="55" zoomScaleNormal="85" zoomScaleSheetLayoutView="55" workbookViewId="0">
      <pane xSplit="11" ySplit="12" topLeftCell="L16" activePane="bottomRight" state="frozen"/>
      <selection pane="topRight" activeCell="I1" sqref="I1"/>
      <selection pane="bottomLeft" activeCell="A13" sqref="A13"/>
      <selection pane="bottomRight" activeCell="Q7" sqref="Q1:Q1048576"/>
    </sheetView>
  </sheetViews>
  <sheetFormatPr baseColWidth="10" defaultColWidth="11.42578125" defaultRowHeight="13.5" x14ac:dyDescent="0.25"/>
  <cols>
    <col min="1" max="2" width="8.140625" style="573" customWidth="1"/>
    <col min="3" max="4" width="6.85546875" style="573" customWidth="1"/>
    <col min="5" max="5" width="16.42578125" style="573" customWidth="1"/>
    <col min="6" max="6" width="6.85546875" style="573" customWidth="1"/>
    <col min="7" max="7" width="12.7109375" style="573" customWidth="1"/>
    <col min="8" max="8" width="6.140625" style="573" customWidth="1"/>
    <col min="9" max="9" width="9.5703125" style="573" customWidth="1"/>
    <col min="10" max="10" width="20.7109375" style="573" customWidth="1"/>
    <col min="11" max="11" width="64.42578125" style="573" customWidth="1"/>
    <col min="12" max="12" width="13.7109375" style="573" customWidth="1"/>
    <col min="13" max="13" width="35.28515625" style="573" customWidth="1"/>
    <col min="14" max="15" width="31.42578125" style="573" customWidth="1"/>
    <col min="16" max="16" width="36.42578125" style="573" customWidth="1"/>
    <col min="17" max="17" width="29.5703125" style="573" customWidth="1"/>
    <col min="18" max="18" width="31.42578125" style="573" customWidth="1"/>
    <col min="19" max="19" width="30.28515625" style="573" bestFit="1" customWidth="1"/>
    <col min="20" max="20" width="23.42578125" style="573" bestFit="1" customWidth="1"/>
    <col min="21" max="21" width="22" style="573" bestFit="1" customWidth="1"/>
    <col min="22" max="22" width="22.5703125" style="573" bestFit="1" customWidth="1"/>
    <col min="23" max="23" width="27" style="573" customWidth="1"/>
    <col min="24" max="24" width="24.42578125" style="573" customWidth="1"/>
    <col min="25" max="25" width="27.85546875" style="573" bestFit="1" customWidth="1"/>
    <col min="26" max="26" width="23.5703125" style="573" bestFit="1" customWidth="1"/>
    <col min="27" max="16384" width="11.42578125" style="573"/>
  </cols>
  <sheetData>
    <row r="1" spans="1:26" s="762" customFormat="1" ht="23.25" customHeight="1" x14ac:dyDescent="0.25">
      <c r="A1" s="1197" t="s">
        <v>1</v>
      </c>
      <c r="B1" s="1198"/>
      <c r="C1" s="1198"/>
      <c r="D1" s="1198"/>
      <c r="E1" s="1198"/>
      <c r="F1" s="1198"/>
      <c r="G1" s="1199"/>
      <c r="H1" s="1266" t="s">
        <v>174</v>
      </c>
      <c r="I1" s="1266"/>
      <c r="J1" s="1266"/>
      <c r="K1" s="1266"/>
      <c r="L1" s="1266"/>
      <c r="M1" s="1266"/>
      <c r="N1" s="1266"/>
      <c r="O1" s="1266"/>
      <c r="P1" s="1266"/>
      <c r="Q1" s="1570" t="s">
        <v>5</v>
      </c>
      <c r="R1" s="1570"/>
      <c r="S1" s="1571" t="s">
        <v>226</v>
      </c>
      <c r="T1" s="1259"/>
      <c r="U1" s="1259"/>
      <c r="V1" s="1259"/>
      <c r="W1" s="1259"/>
      <c r="X1" s="1259"/>
      <c r="Y1" s="1259"/>
      <c r="Z1" s="1261"/>
    </row>
    <row r="2" spans="1:26" s="762" customFormat="1" ht="23.25" customHeight="1" x14ac:dyDescent="0.25">
      <c r="A2" s="1265" t="s">
        <v>303</v>
      </c>
      <c r="B2" s="1265"/>
      <c r="C2" s="1265"/>
      <c r="D2" s="1265"/>
      <c r="E2" s="1265"/>
      <c r="F2" s="1265"/>
      <c r="G2" s="1265"/>
      <c r="H2" s="1266"/>
      <c r="I2" s="1266"/>
      <c r="J2" s="1266"/>
      <c r="K2" s="1266"/>
      <c r="L2" s="1266"/>
      <c r="M2" s="1266"/>
      <c r="N2" s="1266"/>
      <c r="O2" s="1266"/>
      <c r="P2" s="1266"/>
      <c r="Q2" s="1570"/>
      <c r="R2" s="1570"/>
      <c r="S2" s="1571"/>
      <c r="T2" s="1259"/>
      <c r="U2" s="1259"/>
      <c r="V2" s="1259"/>
      <c r="W2" s="1259"/>
      <c r="X2" s="1259"/>
      <c r="Y2" s="1259"/>
      <c r="Z2" s="1261"/>
    </row>
    <row r="3" spans="1:26" s="762" customFormat="1" ht="23.25" customHeight="1" x14ac:dyDescent="0.25">
      <c r="A3" s="1265" t="s">
        <v>304</v>
      </c>
      <c r="B3" s="1265"/>
      <c r="C3" s="1265"/>
      <c r="D3" s="1265"/>
      <c r="E3" s="1265"/>
      <c r="F3" s="1265"/>
      <c r="G3" s="1265"/>
      <c r="H3" s="1266" t="s">
        <v>175</v>
      </c>
      <c r="I3" s="1266"/>
      <c r="J3" s="1266"/>
      <c r="K3" s="1266"/>
      <c r="L3" s="1266"/>
      <c r="M3" s="1266"/>
      <c r="N3" s="1266"/>
      <c r="O3" s="1266"/>
      <c r="P3" s="1266"/>
      <c r="Q3" s="1570"/>
      <c r="R3" s="1570"/>
      <c r="S3" s="1571"/>
      <c r="T3" s="1259"/>
      <c r="U3" s="1259"/>
      <c r="V3" s="1259"/>
      <c r="W3" s="1259"/>
      <c r="X3" s="1259"/>
      <c r="Y3" s="1259"/>
      <c r="Z3" s="1261"/>
    </row>
    <row r="4" spans="1:26" s="762" customFormat="1" ht="23.25" customHeight="1" x14ac:dyDescent="0.25">
      <c r="A4" s="1573" t="s">
        <v>305</v>
      </c>
      <c r="B4" s="1268"/>
      <c r="C4" s="1268"/>
      <c r="D4" s="1268"/>
      <c r="E4" s="1268"/>
      <c r="F4" s="1268"/>
      <c r="G4" s="1269"/>
      <c r="H4" s="1266"/>
      <c r="I4" s="1266"/>
      <c r="J4" s="1266"/>
      <c r="K4" s="1266"/>
      <c r="L4" s="1266"/>
      <c r="M4" s="1266"/>
      <c r="N4" s="1266"/>
      <c r="O4" s="1266"/>
      <c r="P4" s="1266"/>
      <c r="Q4" s="1570"/>
      <c r="R4" s="1570"/>
      <c r="S4" s="1571"/>
      <c r="T4" s="1259"/>
      <c r="U4" s="1259"/>
      <c r="V4" s="1259"/>
      <c r="W4" s="1259"/>
      <c r="X4" s="1259"/>
      <c r="Y4" s="1259"/>
      <c r="Z4" s="1261"/>
    </row>
    <row r="5" spans="1:26" s="762" customFormat="1" ht="9.75" customHeight="1" x14ac:dyDescent="0.25">
      <c r="A5" s="1266"/>
      <c r="B5" s="1266"/>
      <c r="C5" s="1266"/>
      <c r="D5" s="1266"/>
      <c r="E5" s="1266"/>
      <c r="F5" s="1266"/>
      <c r="G5" s="1266"/>
      <c r="H5" s="1266"/>
      <c r="I5" s="1266"/>
      <c r="J5" s="1266"/>
      <c r="K5" s="1266"/>
      <c r="L5" s="1266"/>
      <c r="M5" s="1266"/>
      <c r="N5" s="1266"/>
      <c r="O5" s="1266"/>
      <c r="P5" s="1266"/>
      <c r="Q5" s="1266"/>
      <c r="R5" s="1266"/>
      <c r="S5" s="1571"/>
      <c r="T5" s="1259"/>
      <c r="U5" s="1259"/>
      <c r="V5" s="1259"/>
      <c r="W5" s="1259"/>
      <c r="X5" s="1259"/>
      <c r="Y5" s="1259"/>
      <c r="Z5" s="1261"/>
    </row>
    <row r="6" spans="1:26" s="762" customFormat="1" ht="24.75" customHeight="1" x14ac:dyDescent="0.25">
      <c r="A6" s="934"/>
      <c r="B6" s="415"/>
      <c r="C6" s="415"/>
      <c r="D6" s="415"/>
      <c r="E6" s="415"/>
      <c r="F6" s="415"/>
      <c r="G6" s="415"/>
      <c r="H6" s="935"/>
      <c r="I6" s="935"/>
      <c r="J6" s="935"/>
      <c r="K6" s="936"/>
      <c r="L6" s="1273" t="s">
        <v>204</v>
      </c>
      <c r="M6" s="1273"/>
      <c r="N6" s="1273"/>
      <c r="O6" s="1273"/>
      <c r="P6" s="1273"/>
      <c r="Q6" s="1273"/>
      <c r="R6" s="1273"/>
      <c r="S6" s="1571"/>
      <c r="T6" s="1259"/>
      <c r="U6" s="1259"/>
      <c r="V6" s="1259"/>
      <c r="W6" s="1259"/>
      <c r="X6" s="1259"/>
      <c r="Y6" s="1259"/>
      <c r="Z6" s="1261"/>
    </row>
    <row r="7" spans="1:26" s="762" customFormat="1" ht="48.75" customHeight="1" x14ac:dyDescent="0.25">
      <c r="A7" s="1204" t="s">
        <v>92</v>
      </c>
      <c r="B7" s="1205"/>
      <c r="C7" s="1205"/>
      <c r="D7" s="1205"/>
      <c r="E7" s="1205"/>
      <c r="F7" s="1205"/>
      <c r="G7" s="1206" t="s">
        <v>100</v>
      </c>
      <c r="H7" s="1206"/>
      <c r="I7" s="1206"/>
      <c r="J7" s="1206"/>
      <c r="K7" s="1207"/>
      <c r="L7" s="1276" t="s">
        <v>7</v>
      </c>
      <c r="M7" s="1277"/>
      <c r="N7" s="413">
        <v>0</v>
      </c>
      <c r="O7" s="414"/>
      <c r="P7" s="415" t="s">
        <v>8</v>
      </c>
      <c r="Q7" s="413">
        <f>P24</f>
        <v>10000000000</v>
      </c>
      <c r="R7" s="936"/>
      <c r="S7" s="1571"/>
      <c r="T7" s="1259"/>
      <c r="U7" s="1259"/>
      <c r="V7" s="1259"/>
      <c r="W7" s="1259"/>
      <c r="X7" s="1259"/>
      <c r="Y7" s="1259"/>
      <c r="Z7" s="1261"/>
    </row>
    <row r="8" spans="1:26" s="762" customFormat="1" ht="27" customHeight="1" x14ac:dyDescent="0.25">
      <c r="A8" s="728"/>
      <c r="B8" s="418"/>
      <c r="C8" s="418"/>
      <c r="D8" s="418"/>
      <c r="E8" s="418"/>
      <c r="F8" s="418"/>
      <c r="G8" s="418"/>
      <c r="H8" s="418"/>
      <c r="I8" s="418"/>
      <c r="J8" s="418"/>
      <c r="K8" s="419"/>
      <c r="L8" s="1278" t="s">
        <v>9</v>
      </c>
      <c r="M8" s="1279"/>
      <c r="N8" s="420">
        <f>P29</f>
        <v>20000000000</v>
      </c>
      <c r="O8" s="421"/>
      <c r="P8" s="422" t="s">
        <v>10</v>
      </c>
      <c r="Q8" s="420">
        <v>0</v>
      </c>
      <c r="R8" s="419"/>
      <c r="S8" s="1572"/>
      <c r="T8" s="1262"/>
      <c r="U8" s="1262"/>
      <c r="V8" s="1262"/>
      <c r="W8" s="1262"/>
      <c r="X8" s="1262"/>
      <c r="Y8" s="1262"/>
      <c r="Z8" s="1263"/>
    </row>
    <row r="9" spans="1:26" s="762" customFormat="1" ht="20.25" customHeight="1" x14ac:dyDescent="0.25">
      <c r="A9" s="1204" t="s">
        <v>11</v>
      </c>
      <c r="B9" s="1205"/>
      <c r="C9" s="1205"/>
      <c r="D9" s="1205"/>
      <c r="E9" s="1205"/>
      <c r="F9" s="1205"/>
      <c r="G9" s="1205"/>
      <c r="H9" s="1296">
        <v>2018011000630</v>
      </c>
      <c r="I9" s="1296"/>
      <c r="J9" s="1296"/>
      <c r="K9" s="1297"/>
      <c r="L9" s="1278"/>
      <c r="M9" s="1279"/>
      <c r="N9" s="420"/>
      <c r="O9" s="421"/>
      <c r="P9" s="418"/>
      <c r="Q9" s="418"/>
      <c r="R9" s="419"/>
      <c r="S9" s="1284" t="s">
        <v>12</v>
      </c>
      <c r="T9" s="1284" t="s">
        <v>13</v>
      </c>
      <c r="U9" s="1284" t="s">
        <v>14</v>
      </c>
      <c r="V9" s="1284" t="s">
        <v>15</v>
      </c>
      <c r="W9" s="1284" t="s">
        <v>16</v>
      </c>
      <c r="X9" s="1284" t="s">
        <v>17</v>
      </c>
      <c r="Y9" s="1284" t="s">
        <v>18</v>
      </c>
      <c r="Z9" s="1284" t="s">
        <v>19</v>
      </c>
    </row>
    <row r="10" spans="1:26" s="762" customFormat="1" ht="27" customHeight="1" x14ac:dyDescent="0.25">
      <c r="A10" s="937"/>
      <c r="B10" s="422"/>
      <c r="C10" s="422"/>
      <c r="D10" s="422"/>
      <c r="E10" s="422"/>
      <c r="F10" s="422"/>
      <c r="G10" s="422"/>
      <c r="H10" s="430"/>
      <c r="I10" s="430"/>
      <c r="J10" s="430"/>
      <c r="K10" s="431"/>
      <c r="L10" s="1566" t="s">
        <v>20</v>
      </c>
      <c r="M10" s="1567"/>
      <c r="N10" s="938">
        <f>+N7+N8+Q7+Q8</f>
        <v>30000000000</v>
      </c>
      <c r="O10" s="433"/>
      <c r="P10" s="434"/>
      <c r="Q10" s="434"/>
      <c r="R10" s="939"/>
      <c r="S10" s="1285"/>
      <c r="T10" s="1285"/>
      <c r="U10" s="1285"/>
      <c r="V10" s="1285"/>
      <c r="W10" s="1285"/>
      <c r="X10" s="1285"/>
      <c r="Y10" s="1285"/>
      <c r="Z10" s="1285"/>
    </row>
    <row r="11" spans="1:26" s="569" customFormat="1" ht="38.25" customHeight="1" x14ac:dyDescent="0.25">
      <c r="A11" s="1311" t="s">
        <v>21</v>
      </c>
      <c r="B11" s="1311"/>
      <c r="C11" s="1311"/>
      <c r="D11" s="1311"/>
      <c r="E11" s="1311"/>
      <c r="F11" s="1311"/>
      <c r="G11" s="1311" t="s">
        <v>22</v>
      </c>
      <c r="H11" s="1311" t="s">
        <v>23</v>
      </c>
      <c r="I11" s="1311"/>
      <c r="J11" s="1313" t="s">
        <v>24</v>
      </c>
      <c r="K11" s="1313"/>
      <c r="L11" s="1288" t="s">
        <v>25</v>
      </c>
      <c r="M11" s="1288" t="s">
        <v>26</v>
      </c>
      <c r="N11" s="1288" t="s">
        <v>27</v>
      </c>
      <c r="O11" s="1288" t="s">
        <v>28</v>
      </c>
      <c r="P11" s="1288" t="s">
        <v>29</v>
      </c>
      <c r="Q11" s="1288" t="s">
        <v>30</v>
      </c>
      <c r="R11" s="1568" t="s">
        <v>31</v>
      </c>
      <c r="S11" s="1285"/>
      <c r="T11" s="1285"/>
      <c r="U11" s="1285"/>
      <c r="V11" s="1285"/>
      <c r="W11" s="1285"/>
      <c r="X11" s="1285"/>
      <c r="Y11" s="1285"/>
      <c r="Z11" s="1285"/>
    </row>
    <row r="12" spans="1:26" s="569" customFormat="1" ht="27.75" customHeight="1" thickBot="1" x14ac:dyDescent="0.3">
      <c r="A12" s="438" t="s">
        <v>32</v>
      </c>
      <c r="B12" s="438" t="s">
        <v>33</v>
      </c>
      <c r="C12" s="438" t="s">
        <v>34</v>
      </c>
      <c r="D12" s="438" t="s">
        <v>109</v>
      </c>
      <c r="E12" s="438" t="s">
        <v>105</v>
      </c>
      <c r="F12" s="438" t="s">
        <v>62</v>
      </c>
      <c r="G12" s="1312"/>
      <c r="H12" s="438" t="s">
        <v>35</v>
      </c>
      <c r="I12" s="438" t="s">
        <v>36</v>
      </c>
      <c r="J12" s="1063" t="s">
        <v>37</v>
      </c>
      <c r="K12" s="438" t="s">
        <v>38</v>
      </c>
      <c r="L12" s="1288"/>
      <c r="M12" s="1288"/>
      <c r="N12" s="1288"/>
      <c r="O12" s="1288"/>
      <c r="P12" s="1288"/>
      <c r="Q12" s="1288"/>
      <c r="R12" s="1569"/>
      <c r="S12" s="1285"/>
      <c r="T12" s="1285"/>
      <c r="U12" s="1285"/>
      <c r="V12" s="1285"/>
      <c r="W12" s="1285"/>
      <c r="X12" s="1285"/>
      <c r="Y12" s="1285"/>
      <c r="Z12" s="1285"/>
    </row>
    <row r="13" spans="1:26" s="941" customFormat="1" ht="55.5" customHeight="1" x14ac:dyDescent="0.25">
      <c r="A13" s="1076">
        <v>1501</v>
      </c>
      <c r="B13" s="1077" t="s">
        <v>85</v>
      </c>
      <c r="C13" s="1078">
        <v>21</v>
      </c>
      <c r="D13" s="1078">
        <v>0</v>
      </c>
      <c r="E13" s="1078">
        <v>1501022</v>
      </c>
      <c r="F13" s="1078"/>
      <c r="G13" s="1079"/>
      <c r="H13" s="1078"/>
      <c r="I13" s="1078"/>
      <c r="J13" s="1079"/>
      <c r="K13" s="1080" t="s">
        <v>135</v>
      </c>
      <c r="L13" s="1081"/>
      <c r="M13" s="1082">
        <f>+M14</f>
        <v>10000000000</v>
      </c>
      <c r="N13" s="1082">
        <f t="shared" ref="N13:R13" si="0">+N14</f>
        <v>10000000000</v>
      </c>
      <c r="O13" s="1083">
        <f t="shared" si="0"/>
        <v>0</v>
      </c>
      <c r="P13" s="1082">
        <f t="shared" si="0"/>
        <v>10000000000</v>
      </c>
      <c r="Q13" s="1112">
        <f t="shared" si="0"/>
        <v>0</v>
      </c>
      <c r="R13" s="1084">
        <f t="shared" si="0"/>
        <v>10000000000</v>
      </c>
      <c r="S13" s="1075"/>
      <c r="T13" s="725"/>
      <c r="U13" s="725"/>
      <c r="V13" s="725"/>
      <c r="W13" s="725"/>
      <c r="X13" s="725"/>
      <c r="Y13" s="725"/>
      <c r="Z13" s="725"/>
    </row>
    <row r="14" spans="1:26" s="941" customFormat="1" ht="34.5" customHeight="1" thickBot="1" x14ac:dyDescent="0.3">
      <c r="A14" s="1085">
        <v>1501</v>
      </c>
      <c r="B14" s="1086" t="s">
        <v>85</v>
      </c>
      <c r="C14" s="1087">
        <v>21</v>
      </c>
      <c r="D14" s="1087">
        <v>0</v>
      </c>
      <c r="E14" s="1087">
        <v>1501022</v>
      </c>
      <c r="F14" s="1088" t="s">
        <v>94</v>
      </c>
      <c r="G14" s="1089"/>
      <c r="H14" s="1087"/>
      <c r="I14" s="1087"/>
      <c r="J14" s="1089"/>
      <c r="K14" s="1090" t="s">
        <v>125</v>
      </c>
      <c r="L14" s="1091"/>
      <c r="M14" s="1092">
        <f>M15+M18+M21</f>
        <v>10000000000</v>
      </c>
      <c r="N14" s="1092">
        <f t="shared" ref="N14:R14" si="1">N15+N18+N21</f>
        <v>10000000000</v>
      </c>
      <c r="O14" s="1093">
        <f t="shared" si="1"/>
        <v>0</v>
      </c>
      <c r="P14" s="1092">
        <f t="shared" si="1"/>
        <v>10000000000</v>
      </c>
      <c r="Q14" s="1113">
        <f t="shared" si="1"/>
        <v>0</v>
      </c>
      <c r="R14" s="1094">
        <f t="shared" si="1"/>
        <v>10000000000</v>
      </c>
      <c r="S14" s="1075"/>
      <c r="T14" s="725"/>
      <c r="U14" s="725"/>
      <c r="V14" s="725"/>
      <c r="W14" s="725"/>
      <c r="X14" s="725"/>
      <c r="Y14" s="725"/>
      <c r="Z14" s="725"/>
    </row>
    <row r="15" spans="1:26" s="1067" customFormat="1" ht="40.5" customHeight="1" x14ac:dyDescent="0.25">
      <c r="A15" s="1095"/>
      <c r="B15" s="1096"/>
      <c r="C15" s="1095"/>
      <c r="D15" s="1096"/>
      <c r="E15" s="1096"/>
      <c r="F15" s="1095"/>
      <c r="G15" s="1095"/>
      <c r="H15" s="1097"/>
      <c r="I15" s="1097"/>
      <c r="J15" s="1095">
        <v>1</v>
      </c>
      <c r="K15" s="1098" t="s">
        <v>221</v>
      </c>
      <c r="L15" s="1095"/>
      <c r="M15" s="1099">
        <f t="shared" ref="M15:R15" si="2">SUM(M16:M17)</f>
        <v>4170000000</v>
      </c>
      <c r="N15" s="1099">
        <f t="shared" si="2"/>
        <v>4170000000</v>
      </c>
      <c r="O15" s="1100">
        <f t="shared" si="2"/>
        <v>0</v>
      </c>
      <c r="P15" s="1101">
        <f t="shared" si="2"/>
        <v>4170000000</v>
      </c>
      <c r="Q15" s="1114">
        <f t="shared" si="2"/>
        <v>0</v>
      </c>
      <c r="R15" s="1099">
        <f t="shared" si="2"/>
        <v>4170000000</v>
      </c>
      <c r="S15" s="940"/>
      <c r="T15" s="1064"/>
      <c r="U15" s="1065"/>
      <c r="V15" s="940"/>
      <c r="W15" s="940"/>
      <c r="X15" s="724"/>
      <c r="Y15" s="1064"/>
      <c r="Z15" s="1066"/>
    </row>
    <row r="16" spans="1:26" s="941" customFormat="1" ht="34.5" customHeight="1" x14ac:dyDescent="0.25">
      <c r="A16" s="1068">
        <v>1501</v>
      </c>
      <c r="B16" s="722" t="s">
        <v>85</v>
      </c>
      <c r="C16" s="1068">
        <v>21</v>
      </c>
      <c r="D16" s="722" t="s">
        <v>106</v>
      </c>
      <c r="E16" s="722" t="s">
        <v>110</v>
      </c>
      <c r="F16" s="722" t="s">
        <v>94</v>
      </c>
      <c r="G16" s="1068">
        <v>11</v>
      </c>
      <c r="H16" s="1069" t="s">
        <v>39</v>
      </c>
      <c r="I16" s="1069"/>
      <c r="J16" s="1068" t="s">
        <v>40</v>
      </c>
      <c r="K16" s="1070" t="s">
        <v>222</v>
      </c>
      <c r="L16" s="1068">
        <v>1</v>
      </c>
      <c r="M16" s="162">
        <v>4170000000</v>
      </c>
      <c r="N16" s="162">
        <f>SUM(L16*M16)</f>
        <v>4170000000</v>
      </c>
      <c r="O16" s="162">
        <v>0</v>
      </c>
      <c r="P16" s="162">
        <f>SUM(N16+O16)</f>
        <v>4170000000</v>
      </c>
      <c r="Q16" s="161">
        <v>0</v>
      </c>
      <c r="R16" s="162">
        <f>SUM(P16-Q16)</f>
        <v>4170000000</v>
      </c>
      <c r="S16" s="1069"/>
      <c r="T16" s="1071"/>
      <c r="U16" s="1072"/>
      <c r="V16" s="1069"/>
      <c r="W16" s="1069"/>
      <c r="X16" s="1068"/>
      <c r="Y16" s="1071"/>
      <c r="Z16" s="1073"/>
    </row>
    <row r="17" spans="1:26" s="941" customFormat="1" ht="33" customHeight="1" x14ac:dyDescent="0.25">
      <c r="A17" s="1068">
        <v>1501</v>
      </c>
      <c r="B17" s="722" t="s">
        <v>85</v>
      </c>
      <c r="C17" s="1068">
        <v>21</v>
      </c>
      <c r="D17" s="722" t="s">
        <v>106</v>
      </c>
      <c r="E17" s="722" t="s">
        <v>110</v>
      </c>
      <c r="F17" s="722" t="s">
        <v>94</v>
      </c>
      <c r="G17" s="1068">
        <v>11</v>
      </c>
      <c r="H17" s="1069" t="s">
        <v>39</v>
      </c>
      <c r="I17" s="1069"/>
      <c r="J17" s="1068" t="s">
        <v>41</v>
      </c>
      <c r="K17" s="1070" t="s">
        <v>223</v>
      </c>
      <c r="L17" s="1068"/>
      <c r="M17" s="162"/>
      <c r="N17" s="162"/>
      <c r="O17" s="162"/>
      <c r="P17" s="162"/>
      <c r="Q17" s="161"/>
      <c r="R17" s="162"/>
      <c r="S17" s="1069"/>
      <c r="T17" s="1071"/>
      <c r="U17" s="1072"/>
      <c r="V17" s="1069"/>
      <c r="W17" s="1069"/>
      <c r="X17" s="1068"/>
      <c r="Y17" s="1071"/>
      <c r="Z17" s="1073"/>
    </row>
    <row r="18" spans="1:26" s="1067" customFormat="1" ht="57.75" customHeight="1" x14ac:dyDescent="0.25">
      <c r="A18" s="1102"/>
      <c r="B18" s="1103"/>
      <c r="C18" s="1102"/>
      <c r="D18" s="1103"/>
      <c r="E18" s="1103"/>
      <c r="F18" s="1102"/>
      <c r="G18" s="1102"/>
      <c r="H18" s="1104"/>
      <c r="I18" s="1104"/>
      <c r="J18" s="1102">
        <v>2</v>
      </c>
      <c r="K18" s="1098" t="s">
        <v>224</v>
      </c>
      <c r="L18" s="1102"/>
      <c r="M18" s="1105">
        <f t="shared" ref="M18:R18" si="3">SUM(M19:M20)</f>
        <v>1000000000</v>
      </c>
      <c r="N18" s="1105">
        <f t="shared" si="3"/>
        <v>1000000000</v>
      </c>
      <c r="O18" s="1105">
        <f t="shared" si="3"/>
        <v>0</v>
      </c>
      <c r="P18" s="1105">
        <f t="shared" si="3"/>
        <v>1000000000</v>
      </c>
      <c r="Q18" s="169">
        <f t="shared" si="3"/>
        <v>0</v>
      </c>
      <c r="R18" s="1105">
        <f t="shared" si="3"/>
        <v>1000000000</v>
      </c>
      <c r="S18" s="940"/>
      <c r="T18" s="1064"/>
      <c r="U18" s="1065"/>
      <c r="V18" s="940"/>
      <c r="W18" s="940"/>
      <c r="X18" s="724"/>
      <c r="Y18" s="1064"/>
      <c r="Z18" s="1066"/>
    </row>
    <row r="19" spans="1:26" s="941" customFormat="1" ht="34.5" customHeight="1" x14ac:dyDescent="0.25">
      <c r="A19" s="1068">
        <v>1501</v>
      </c>
      <c r="B19" s="722" t="s">
        <v>85</v>
      </c>
      <c r="C19" s="1068">
        <v>21</v>
      </c>
      <c r="D19" s="722" t="s">
        <v>106</v>
      </c>
      <c r="E19" s="722" t="s">
        <v>110</v>
      </c>
      <c r="F19" s="722" t="s">
        <v>94</v>
      </c>
      <c r="G19" s="1068">
        <v>11</v>
      </c>
      <c r="H19" s="1069" t="s">
        <v>39</v>
      </c>
      <c r="I19" s="1069"/>
      <c r="J19" s="1068" t="s">
        <v>47</v>
      </c>
      <c r="K19" s="1074" t="s">
        <v>225</v>
      </c>
      <c r="L19" s="1068">
        <v>1</v>
      </c>
      <c r="M19" s="162">
        <v>1000000000</v>
      </c>
      <c r="N19" s="162">
        <f>SUM(L19*M19)</f>
        <v>1000000000</v>
      </c>
      <c r="O19" s="162">
        <v>0</v>
      </c>
      <c r="P19" s="162">
        <f>SUM(N19+O19)</f>
        <v>1000000000</v>
      </c>
      <c r="Q19" s="161">
        <v>0</v>
      </c>
      <c r="R19" s="162">
        <f>SUM(P19-Q19)</f>
        <v>1000000000</v>
      </c>
      <c r="S19" s="1069"/>
      <c r="T19" s="1071"/>
      <c r="U19" s="1072"/>
      <c r="V19" s="1069"/>
      <c r="W19" s="1069"/>
      <c r="X19" s="1068"/>
      <c r="Y19" s="1071"/>
      <c r="Z19" s="1073"/>
    </row>
    <row r="20" spans="1:26" s="941" customFormat="1" ht="38.25" customHeight="1" x14ac:dyDescent="0.25">
      <c r="A20" s="1068">
        <v>1501</v>
      </c>
      <c r="B20" s="722" t="s">
        <v>85</v>
      </c>
      <c r="C20" s="1068">
        <v>21</v>
      </c>
      <c r="D20" s="722" t="s">
        <v>106</v>
      </c>
      <c r="E20" s="722" t="s">
        <v>110</v>
      </c>
      <c r="F20" s="722" t="s">
        <v>94</v>
      </c>
      <c r="G20" s="1068">
        <v>11</v>
      </c>
      <c r="H20" s="1069" t="s">
        <v>39</v>
      </c>
      <c r="I20" s="1069"/>
      <c r="J20" s="1068" t="s">
        <v>139</v>
      </c>
      <c r="K20" s="1074" t="s">
        <v>223</v>
      </c>
      <c r="L20" s="1068"/>
      <c r="M20" s="162"/>
      <c r="N20" s="162"/>
      <c r="O20" s="162"/>
      <c r="P20" s="162"/>
      <c r="Q20" s="161"/>
      <c r="R20" s="162"/>
      <c r="S20" s="1069"/>
      <c r="T20" s="1071"/>
      <c r="U20" s="1072"/>
      <c r="V20" s="1069"/>
      <c r="W20" s="1069"/>
      <c r="X20" s="1068"/>
      <c r="Y20" s="1071"/>
      <c r="Z20" s="1073"/>
    </row>
    <row r="21" spans="1:26" s="942" customFormat="1" ht="45.75" customHeight="1" x14ac:dyDescent="0.25">
      <c r="A21" s="1106"/>
      <c r="B21" s="1107"/>
      <c r="C21" s="1106"/>
      <c r="D21" s="1107"/>
      <c r="E21" s="1107"/>
      <c r="F21" s="1106"/>
      <c r="G21" s="1106"/>
      <c r="H21" s="1108"/>
      <c r="I21" s="1108"/>
      <c r="J21" s="1106">
        <v>3</v>
      </c>
      <c r="K21" s="1109" t="s">
        <v>327</v>
      </c>
      <c r="L21" s="1106"/>
      <c r="M21" s="169">
        <f t="shared" ref="M21:R21" si="4">SUM(M22:M23)</f>
        <v>4830000000</v>
      </c>
      <c r="N21" s="169">
        <f t="shared" si="4"/>
        <v>4830000000</v>
      </c>
      <c r="O21" s="169">
        <f t="shared" si="4"/>
        <v>0</v>
      </c>
      <c r="P21" s="169">
        <f t="shared" si="4"/>
        <v>4830000000</v>
      </c>
      <c r="Q21" s="169">
        <f t="shared" si="4"/>
        <v>0</v>
      </c>
      <c r="R21" s="1110">
        <f t="shared" si="4"/>
        <v>4830000000</v>
      </c>
      <c r="S21" s="449"/>
      <c r="T21" s="489"/>
      <c r="U21" s="448"/>
      <c r="V21" s="488"/>
      <c r="W21" s="449"/>
      <c r="X21" s="449"/>
      <c r="Y21" s="449"/>
      <c r="Z21" s="489"/>
    </row>
    <row r="22" spans="1:26" s="762" customFormat="1" ht="90" x14ac:dyDescent="0.25">
      <c r="A22" s="944">
        <v>1501</v>
      </c>
      <c r="B22" s="945" t="s">
        <v>85</v>
      </c>
      <c r="C22" s="944">
        <v>21</v>
      </c>
      <c r="D22" s="945" t="s">
        <v>106</v>
      </c>
      <c r="E22" s="945" t="s">
        <v>110</v>
      </c>
      <c r="F22" s="945" t="s">
        <v>94</v>
      </c>
      <c r="G22" s="944">
        <v>11</v>
      </c>
      <c r="H22" s="946" t="s">
        <v>39</v>
      </c>
      <c r="I22" s="946"/>
      <c r="J22" s="944" t="s">
        <v>42</v>
      </c>
      <c r="K22" s="943" t="s">
        <v>328</v>
      </c>
      <c r="L22" s="248">
        <v>1</v>
      </c>
      <c r="M22" s="161">
        <v>4430000000</v>
      </c>
      <c r="N22" s="161">
        <f>SUM(L22*M22)</f>
        <v>4430000000</v>
      </c>
      <c r="O22" s="161">
        <v>0</v>
      </c>
      <c r="P22" s="161">
        <f>SUM(N22+O22)</f>
        <v>4430000000</v>
      </c>
      <c r="Q22" s="161">
        <v>0</v>
      </c>
      <c r="R22" s="161">
        <f>SUM(P22-Q22)</f>
        <v>4430000000</v>
      </c>
      <c r="S22" s="246"/>
      <c r="T22" s="500"/>
      <c r="U22" s="245"/>
      <c r="V22" s="508"/>
      <c r="W22" s="246"/>
      <c r="X22" s="246"/>
      <c r="Y22" s="246"/>
      <c r="Z22" s="500"/>
    </row>
    <row r="23" spans="1:26" s="762" customFormat="1" ht="126" x14ac:dyDescent="0.25">
      <c r="A23" s="944">
        <v>1501</v>
      </c>
      <c r="B23" s="945" t="s">
        <v>85</v>
      </c>
      <c r="C23" s="944">
        <v>21</v>
      </c>
      <c r="D23" s="945" t="s">
        <v>106</v>
      </c>
      <c r="E23" s="945" t="s">
        <v>110</v>
      </c>
      <c r="F23" s="945" t="s">
        <v>94</v>
      </c>
      <c r="G23" s="944">
        <v>11</v>
      </c>
      <c r="H23" s="946" t="s">
        <v>39</v>
      </c>
      <c r="I23" s="946"/>
      <c r="J23" s="944" t="s">
        <v>145</v>
      </c>
      <c r="K23" s="943" t="s">
        <v>329</v>
      </c>
      <c r="L23" s="248">
        <v>1</v>
      </c>
      <c r="M23" s="161">
        <v>400000000</v>
      </c>
      <c r="N23" s="161">
        <f>SUM(L23*M23)</f>
        <v>400000000</v>
      </c>
      <c r="O23" s="161">
        <v>0</v>
      </c>
      <c r="P23" s="161">
        <f>SUM(N23+O23)</f>
        <v>400000000</v>
      </c>
      <c r="Q23" s="161">
        <v>0</v>
      </c>
      <c r="R23" s="161">
        <f>SUM(P23-Q23)</f>
        <v>400000000</v>
      </c>
      <c r="S23" s="246"/>
      <c r="T23" s="500"/>
      <c r="U23" s="245"/>
      <c r="V23" s="508"/>
      <c r="W23" s="246"/>
      <c r="X23" s="246"/>
      <c r="Y23" s="246"/>
      <c r="Z23" s="500"/>
    </row>
    <row r="24" spans="1:26" s="762" customFormat="1" ht="33.75" customHeight="1" x14ac:dyDescent="0.25">
      <c r="A24" s="1565" t="s">
        <v>50</v>
      </c>
      <c r="B24" s="1565"/>
      <c r="C24" s="1565"/>
      <c r="D24" s="1565"/>
      <c r="E24" s="1565"/>
      <c r="F24" s="1565"/>
      <c r="G24" s="1565"/>
      <c r="H24" s="1565"/>
      <c r="I24" s="1565"/>
      <c r="J24" s="1565"/>
      <c r="K24" s="1565"/>
      <c r="L24" s="1565"/>
      <c r="M24" s="723">
        <f t="shared" ref="M24:R24" si="5">M21+M18+M15</f>
        <v>10000000000</v>
      </c>
      <c r="N24" s="723">
        <f t="shared" si="5"/>
        <v>10000000000</v>
      </c>
      <c r="O24" s="723">
        <f t="shared" si="5"/>
        <v>0</v>
      </c>
      <c r="P24" s="723">
        <f t="shared" si="5"/>
        <v>10000000000</v>
      </c>
      <c r="Q24" s="1111">
        <f t="shared" si="5"/>
        <v>0</v>
      </c>
      <c r="R24" s="723">
        <f t="shared" si="5"/>
        <v>10000000000</v>
      </c>
      <c r="S24" s="466"/>
      <c r="T24" s="530"/>
      <c r="U24" s="529"/>
      <c r="V24" s="466"/>
      <c r="W24" s="466"/>
      <c r="X24" s="248"/>
      <c r="Y24" s="530"/>
      <c r="Z24" s="531"/>
    </row>
    <row r="25" spans="1:26" s="942" customFormat="1" ht="37.5" customHeight="1" x14ac:dyDescent="0.25">
      <c r="A25" s="1106"/>
      <c r="B25" s="1107"/>
      <c r="C25" s="1106"/>
      <c r="D25" s="1107"/>
      <c r="E25" s="1107"/>
      <c r="F25" s="1106"/>
      <c r="G25" s="1106"/>
      <c r="H25" s="1108"/>
      <c r="I25" s="1108"/>
      <c r="J25" s="1106">
        <v>1</v>
      </c>
      <c r="K25" s="1109" t="s">
        <v>177</v>
      </c>
      <c r="L25" s="1106"/>
      <c r="M25" s="169">
        <f t="shared" ref="M25:R25" si="6">SUM(M26:M28)</f>
        <v>20000000000</v>
      </c>
      <c r="N25" s="169">
        <f t="shared" si="6"/>
        <v>20000000000</v>
      </c>
      <c r="O25" s="169">
        <f t="shared" si="6"/>
        <v>0</v>
      </c>
      <c r="P25" s="169">
        <f t="shared" si="6"/>
        <v>20000000000</v>
      </c>
      <c r="Q25" s="169">
        <f t="shared" si="6"/>
        <v>0</v>
      </c>
      <c r="R25" s="1110">
        <f t="shared" si="6"/>
        <v>20000000000</v>
      </c>
      <c r="S25" s="449"/>
      <c r="T25" s="489"/>
      <c r="U25" s="448"/>
      <c r="V25" s="488"/>
      <c r="W25" s="449"/>
      <c r="X25" s="449"/>
      <c r="Y25" s="449"/>
      <c r="Z25" s="489"/>
    </row>
    <row r="26" spans="1:26" s="762" customFormat="1" ht="59.25" customHeight="1" x14ac:dyDescent="0.25">
      <c r="A26" s="944">
        <v>1501</v>
      </c>
      <c r="B26" s="945" t="s">
        <v>85</v>
      </c>
      <c r="C26" s="944">
        <v>21</v>
      </c>
      <c r="D26" s="945" t="s">
        <v>106</v>
      </c>
      <c r="E26" s="945" t="s">
        <v>110</v>
      </c>
      <c r="F26" s="945" t="s">
        <v>94</v>
      </c>
      <c r="G26" s="944">
        <v>16</v>
      </c>
      <c r="H26" s="946"/>
      <c r="I26" s="946" t="s">
        <v>39</v>
      </c>
      <c r="J26" s="944" t="s">
        <v>40</v>
      </c>
      <c r="K26" s="943" t="s">
        <v>324</v>
      </c>
      <c r="L26" s="248">
        <v>1</v>
      </c>
      <c r="M26" s="161">
        <v>13905080581.59</v>
      </c>
      <c r="N26" s="161">
        <f>SUM(L26*M26)</f>
        <v>13905080581.59</v>
      </c>
      <c r="O26" s="161">
        <v>0</v>
      </c>
      <c r="P26" s="161">
        <f>SUM(N26+O26)</f>
        <v>13905080581.59</v>
      </c>
      <c r="Q26" s="161">
        <v>0</v>
      </c>
      <c r="R26" s="161">
        <f>SUM(P26-Q26)</f>
        <v>13905080581.59</v>
      </c>
      <c r="S26" s="246"/>
      <c r="T26" s="500"/>
      <c r="U26" s="245"/>
      <c r="V26" s="508"/>
      <c r="W26" s="246"/>
      <c r="X26" s="246"/>
      <c r="Y26" s="246"/>
      <c r="Z26" s="500"/>
    </row>
    <row r="27" spans="1:26" s="762" customFormat="1" ht="72" x14ac:dyDescent="0.25">
      <c r="A27" s="944">
        <v>1501</v>
      </c>
      <c r="B27" s="945" t="s">
        <v>85</v>
      </c>
      <c r="C27" s="944">
        <v>21</v>
      </c>
      <c r="D27" s="945" t="s">
        <v>106</v>
      </c>
      <c r="E27" s="945" t="s">
        <v>110</v>
      </c>
      <c r="F27" s="945" t="s">
        <v>94</v>
      </c>
      <c r="G27" s="944">
        <v>16</v>
      </c>
      <c r="H27" s="946"/>
      <c r="I27" s="946" t="s">
        <v>39</v>
      </c>
      <c r="J27" s="944" t="s">
        <v>41</v>
      </c>
      <c r="K27" s="943" t="s">
        <v>325</v>
      </c>
      <c r="L27" s="248">
        <v>1</v>
      </c>
      <c r="M27" s="161">
        <v>797503250</v>
      </c>
      <c r="N27" s="161">
        <f t="shared" ref="N27:N28" si="7">SUM(L27*M27)</f>
        <v>797503250</v>
      </c>
      <c r="O27" s="161">
        <v>0</v>
      </c>
      <c r="P27" s="161">
        <f t="shared" ref="P27:P28" si="8">SUM(N27+O27)</f>
        <v>797503250</v>
      </c>
      <c r="Q27" s="161">
        <v>0</v>
      </c>
      <c r="R27" s="161">
        <f t="shared" ref="R27:R28" si="9">SUM(P27-Q27)</f>
        <v>797503250</v>
      </c>
      <c r="S27" s="246"/>
      <c r="T27" s="500"/>
      <c r="U27" s="245"/>
      <c r="V27" s="508"/>
      <c r="W27" s="246"/>
      <c r="X27" s="246"/>
      <c r="Y27" s="246"/>
      <c r="Z27" s="500"/>
    </row>
    <row r="28" spans="1:26" s="762" customFormat="1" ht="63.75" customHeight="1" x14ac:dyDescent="0.25">
      <c r="A28" s="944">
        <v>1501</v>
      </c>
      <c r="B28" s="945" t="s">
        <v>85</v>
      </c>
      <c r="C28" s="944">
        <v>21</v>
      </c>
      <c r="D28" s="945" t="s">
        <v>106</v>
      </c>
      <c r="E28" s="945" t="s">
        <v>110</v>
      </c>
      <c r="F28" s="945" t="s">
        <v>94</v>
      </c>
      <c r="G28" s="944">
        <v>16</v>
      </c>
      <c r="H28" s="946"/>
      <c r="I28" s="946" t="s">
        <v>39</v>
      </c>
      <c r="J28" s="944" t="s">
        <v>41</v>
      </c>
      <c r="K28" s="943" t="s">
        <v>326</v>
      </c>
      <c r="L28" s="248">
        <v>1</v>
      </c>
      <c r="M28" s="161">
        <v>5297416168.4099998</v>
      </c>
      <c r="N28" s="161">
        <f t="shared" si="7"/>
        <v>5297416168.4099998</v>
      </c>
      <c r="O28" s="161">
        <v>0</v>
      </c>
      <c r="P28" s="161">
        <f t="shared" si="8"/>
        <v>5297416168.4099998</v>
      </c>
      <c r="Q28" s="161">
        <v>0</v>
      </c>
      <c r="R28" s="161">
        <f t="shared" si="9"/>
        <v>5297416168.4099998</v>
      </c>
      <c r="S28" s="246"/>
      <c r="T28" s="500"/>
      <c r="U28" s="245"/>
      <c r="V28" s="508"/>
      <c r="W28" s="246"/>
      <c r="X28" s="246"/>
      <c r="Y28" s="246"/>
      <c r="Z28" s="500"/>
    </row>
    <row r="29" spans="1:26" s="762" customFormat="1" ht="52.5" customHeight="1" x14ac:dyDescent="0.25">
      <c r="A29" s="1561" t="s">
        <v>43</v>
      </c>
      <c r="B29" s="1562"/>
      <c r="C29" s="1562"/>
      <c r="D29" s="1562"/>
      <c r="E29" s="1562"/>
      <c r="F29" s="1562"/>
      <c r="G29" s="1562"/>
      <c r="H29" s="1562"/>
      <c r="I29" s="1562"/>
      <c r="J29" s="1562"/>
      <c r="K29" s="1562"/>
      <c r="L29" s="1563"/>
      <c r="M29" s="723">
        <f t="shared" ref="M29:R29" si="10">+M25</f>
        <v>20000000000</v>
      </c>
      <c r="N29" s="723">
        <f t="shared" si="10"/>
        <v>20000000000</v>
      </c>
      <c r="O29" s="723">
        <f t="shared" si="10"/>
        <v>0</v>
      </c>
      <c r="P29" s="723">
        <f t="shared" si="10"/>
        <v>20000000000</v>
      </c>
      <c r="Q29" s="1111">
        <f t="shared" si="10"/>
        <v>0</v>
      </c>
      <c r="R29" s="723">
        <f t="shared" si="10"/>
        <v>20000000000</v>
      </c>
      <c r="S29" s="466"/>
      <c r="T29" s="530"/>
      <c r="U29" s="529"/>
      <c r="V29" s="466"/>
      <c r="W29" s="466"/>
      <c r="X29" s="248"/>
      <c r="Y29" s="530"/>
      <c r="Z29" s="531"/>
    </row>
    <row r="30" spans="1:26" s="762" customFormat="1" ht="51" customHeight="1" x14ac:dyDescent="0.25">
      <c r="A30" s="1561" t="s">
        <v>44</v>
      </c>
      <c r="B30" s="1562"/>
      <c r="C30" s="1562"/>
      <c r="D30" s="1562"/>
      <c r="E30" s="1562"/>
      <c r="F30" s="1562"/>
      <c r="G30" s="1562"/>
      <c r="H30" s="1562"/>
      <c r="I30" s="1562"/>
      <c r="J30" s="1562"/>
      <c r="K30" s="1562"/>
      <c r="L30" s="1563"/>
      <c r="M30" s="723">
        <f>M29+M24</f>
        <v>30000000000</v>
      </c>
      <c r="N30" s="723">
        <f t="shared" ref="N30:R30" si="11">N29+N24</f>
        <v>30000000000</v>
      </c>
      <c r="O30" s="723">
        <f t="shared" si="11"/>
        <v>0</v>
      </c>
      <c r="P30" s="723">
        <f t="shared" si="11"/>
        <v>30000000000</v>
      </c>
      <c r="Q30" s="1111">
        <f t="shared" si="11"/>
        <v>0</v>
      </c>
      <c r="R30" s="723">
        <f t="shared" si="11"/>
        <v>30000000000</v>
      </c>
      <c r="S30" s="466"/>
      <c r="T30" s="530"/>
      <c r="U30" s="529"/>
      <c r="V30" s="466"/>
      <c r="W30" s="466"/>
      <c r="X30" s="248"/>
      <c r="Y30" s="530"/>
      <c r="Z30" s="531"/>
    </row>
    <row r="31" spans="1:26" s="762" customFormat="1" ht="132" customHeight="1" x14ac:dyDescent="0.25">
      <c r="A31" s="1359" t="s">
        <v>196</v>
      </c>
      <c r="B31" s="1355"/>
      <c r="C31" s="1355"/>
      <c r="D31" s="1355"/>
      <c r="E31" s="1355"/>
      <c r="F31" s="1355"/>
      <c r="G31" s="1355"/>
      <c r="H31" s="1355"/>
      <c r="I31" s="1355"/>
      <c r="J31" s="1355"/>
      <c r="K31" s="1356"/>
      <c r="L31" s="700" t="s">
        <v>45</v>
      </c>
      <c r="M31" s="1357" t="s">
        <v>212</v>
      </c>
      <c r="N31" s="1357"/>
      <c r="O31" s="1358"/>
      <c r="P31" s="1359" t="s">
        <v>185</v>
      </c>
      <c r="Q31" s="1357"/>
      <c r="R31" s="1358"/>
      <c r="S31" s="466"/>
      <c r="T31" s="530"/>
      <c r="U31" s="529"/>
      <c r="V31" s="466"/>
      <c r="W31" s="466"/>
      <c r="X31" s="248"/>
      <c r="Y31" s="530"/>
      <c r="Z31" s="531"/>
    </row>
    <row r="32" spans="1:26" s="762" customFormat="1" ht="68.25" customHeight="1" x14ac:dyDescent="0.25">
      <c r="A32" s="1551" t="s">
        <v>46</v>
      </c>
      <c r="B32" s="1549"/>
      <c r="C32" s="753"/>
      <c r="D32" s="753"/>
      <c r="E32" s="753"/>
      <c r="F32" s="1564">
        <v>44562</v>
      </c>
      <c r="G32" s="1549"/>
      <c r="H32" s="1549"/>
      <c r="I32" s="1549"/>
      <c r="J32" s="1549"/>
      <c r="K32" s="1550"/>
      <c r="L32" s="754" t="str">
        <f>+A32</f>
        <v>FECHA:</v>
      </c>
      <c r="M32" s="1564">
        <f>+F32</f>
        <v>44562</v>
      </c>
      <c r="N32" s="1549"/>
      <c r="O32" s="1549"/>
      <c r="P32" s="764" t="str">
        <f>+L32</f>
        <v>FECHA:</v>
      </c>
      <c r="Q32" s="1564">
        <f>+M32</f>
        <v>44562</v>
      </c>
      <c r="R32" s="1550"/>
      <c r="S32" s="466"/>
      <c r="T32" s="530"/>
      <c r="U32" s="529"/>
      <c r="V32" s="466"/>
      <c r="W32" s="466"/>
      <c r="X32" s="248"/>
      <c r="Y32" s="530"/>
      <c r="Z32" s="531"/>
    </row>
    <row r="33" spans="1:31" s="569" customFormat="1" ht="25.5" customHeight="1" x14ac:dyDescent="0.25">
      <c r="A33" s="573"/>
      <c r="B33" s="573"/>
      <c r="C33" s="573"/>
      <c r="D33" s="573"/>
      <c r="E33" s="573"/>
      <c r="F33" s="573"/>
      <c r="G33" s="573"/>
      <c r="H33" s="573"/>
      <c r="I33" s="573"/>
      <c r="J33" s="573"/>
      <c r="K33" s="573"/>
      <c r="L33" s="573"/>
      <c r="M33" s="573"/>
      <c r="N33" s="573"/>
      <c r="O33" s="573"/>
      <c r="P33" s="573"/>
      <c r="Q33" s="573"/>
      <c r="R33" s="573"/>
      <c r="S33" s="573"/>
      <c r="T33" s="573"/>
      <c r="U33" s="573"/>
      <c r="V33" s="573"/>
      <c r="W33" s="573"/>
      <c r="X33" s="573"/>
      <c r="Y33" s="573"/>
      <c r="Z33" s="573"/>
      <c r="AA33" s="573"/>
      <c r="AB33" s="573"/>
      <c r="AC33" s="573"/>
      <c r="AD33" s="573"/>
      <c r="AE33" s="573"/>
    </row>
    <row r="34" spans="1:31" s="569" customFormat="1" ht="43.9" customHeight="1" x14ac:dyDescent="0.25">
      <c r="A34" s="573"/>
      <c r="B34" s="573"/>
      <c r="C34" s="573"/>
      <c r="D34" s="573"/>
      <c r="E34" s="573"/>
      <c r="F34" s="573"/>
      <c r="G34" s="573"/>
      <c r="H34" s="573"/>
      <c r="I34" s="573"/>
      <c r="J34" s="573"/>
      <c r="K34" s="573"/>
      <c r="L34" s="573"/>
      <c r="M34" s="573"/>
      <c r="N34" s="573"/>
      <c r="O34" s="573"/>
      <c r="P34" s="947" t="s">
        <v>87</v>
      </c>
      <c r="Q34" s="241"/>
      <c r="R34" s="573"/>
      <c r="S34" s="573"/>
      <c r="T34" s="573"/>
      <c r="U34" s="573"/>
      <c r="V34" s="573"/>
      <c r="W34" s="573"/>
      <c r="X34" s="573"/>
      <c r="Y34" s="573"/>
      <c r="Z34" s="573"/>
      <c r="AA34" s="573"/>
      <c r="AB34" s="573"/>
      <c r="AC34" s="573"/>
      <c r="AD34" s="573"/>
      <c r="AE34" s="573"/>
    </row>
    <row r="35" spans="1:31" s="569" customFormat="1" ht="33" customHeight="1" x14ac:dyDescent="0.25">
      <c r="A35" s="573"/>
      <c r="B35" s="573"/>
      <c r="C35" s="573"/>
      <c r="D35" s="573"/>
      <c r="E35" s="573"/>
      <c r="F35" s="573"/>
      <c r="G35" s="573"/>
      <c r="H35" s="573"/>
      <c r="I35" s="573"/>
      <c r="J35" s="573"/>
      <c r="K35" s="573"/>
      <c r="L35" s="573"/>
      <c r="M35" s="948"/>
      <c r="N35" s="573"/>
      <c r="O35" s="573"/>
      <c r="P35" s="947" t="s">
        <v>59</v>
      </c>
      <c r="Q35" s="949"/>
      <c r="R35" s="573"/>
      <c r="S35" s="573"/>
      <c r="T35" s="573"/>
      <c r="U35" s="573"/>
      <c r="V35" s="573"/>
      <c r="W35" s="573"/>
      <c r="X35" s="573"/>
      <c r="Y35" s="573"/>
      <c r="Z35" s="573"/>
      <c r="AA35" s="573"/>
      <c r="AB35" s="573"/>
      <c r="AC35" s="573"/>
      <c r="AD35" s="573"/>
      <c r="AE35" s="573"/>
    </row>
    <row r="36" spans="1:31" s="569" customFormat="1" ht="33" customHeight="1" x14ac:dyDescent="0.25">
      <c r="A36" s="557"/>
      <c r="B36" s="557"/>
      <c r="C36" s="557"/>
      <c r="D36" s="557"/>
      <c r="E36" s="557"/>
      <c r="F36" s="557"/>
      <c r="G36" s="557"/>
      <c r="H36" s="557"/>
      <c r="I36" s="557"/>
      <c r="J36" s="557"/>
      <c r="K36" s="557"/>
      <c r="L36" s="557"/>
      <c r="M36" s="557"/>
      <c r="N36" s="557"/>
      <c r="O36" s="557"/>
      <c r="P36" s="947" t="s">
        <v>86</v>
      </c>
      <c r="Q36" s="763"/>
      <c r="R36" s="573"/>
      <c r="S36" s="573"/>
      <c r="T36" s="573"/>
      <c r="U36" s="573"/>
      <c r="V36" s="573"/>
      <c r="W36" s="573"/>
      <c r="X36" s="573"/>
      <c r="Y36" s="573"/>
      <c r="Z36" s="573"/>
      <c r="AA36" s="573"/>
      <c r="AB36" s="573"/>
      <c r="AC36" s="573"/>
      <c r="AD36" s="573"/>
      <c r="AE36" s="573"/>
    </row>
    <row r="37" spans="1:31" s="569" customFormat="1" ht="43.9" customHeight="1" x14ac:dyDescent="0.25">
      <c r="A37" s="557"/>
      <c r="B37" s="557"/>
      <c r="C37" s="557"/>
      <c r="D37" s="557"/>
      <c r="E37" s="557"/>
      <c r="F37" s="557"/>
      <c r="G37" s="557"/>
      <c r="H37" s="557"/>
      <c r="I37" s="557"/>
      <c r="J37" s="557"/>
      <c r="K37" s="557"/>
      <c r="L37" s="557"/>
      <c r="M37" s="557"/>
      <c r="N37" s="557"/>
      <c r="O37" s="557"/>
      <c r="P37" s="950"/>
      <c r="Q37" s="951"/>
      <c r="R37" s="573"/>
      <c r="S37" s="573"/>
      <c r="T37" s="573"/>
      <c r="U37" s="573"/>
      <c r="V37" s="573"/>
      <c r="W37" s="573"/>
      <c r="X37" s="573"/>
      <c r="Y37" s="573"/>
      <c r="Z37" s="573"/>
      <c r="AA37" s="573"/>
      <c r="AB37" s="573"/>
      <c r="AC37" s="573"/>
      <c r="AD37" s="573"/>
      <c r="AE37" s="573"/>
    </row>
    <row r="38" spans="1:31" ht="25.5" customHeight="1" x14ac:dyDescent="0.25">
      <c r="A38" s="557"/>
      <c r="B38" s="557"/>
      <c r="C38" s="557"/>
      <c r="D38" s="557"/>
      <c r="E38" s="557"/>
      <c r="F38" s="557"/>
      <c r="G38" s="557"/>
      <c r="H38" s="557"/>
      <c r="I38" s="557"/>
      <c r="J38" s="557"/>
      <c r="K38" s="557"/>
      <c r="L38" s="557"/>
      <c r="M38" s="557"/>
      <c r="N38" s="557"/>
      <c r="O38" s="557"/>
      <c r="P38" s="952"/>
      <c r="Q38" s="953"/>
    </row>
    <row r="39" spans="1:31" s="569" customFormat="1" ht="25.5" customHeight="1" x14ac:dyDescent="0.25">
      <c r="A39" s="573"/>
      <c r="B39" s="573"/>
      <c r="C39" s="573"/>
      <c r="D39" s="573"/>
      <c r="E39" s="573"/>
      <c r="F39" s="573"/>
      <c r="G39" s="573"/>
      <c r="H39" s="573"/>
      <c r="I39" s="573"/>
      <c r="J39" s="573"/>
      <c r="K39" s="573"/>
      <c r="L39" s="573"/>
      <c r="M39" s="573"/>
      <c r="N39" s="573"/>
      <c r="O39" s="573"/>
      <c r="P39" s="573"/>
      <c r="Q39" s="573"/>
      <c r="R39" s="573"/>
      <c r="S39" s="573"/>
      <c r="T39" s="573"/>
      <c r="U39" s="573"/>
      <c r="V39" s="573"/>
      <c r="W39" s="573"/>
      <c r="X39" s="573"/>
      <c r="Y39" s="573"/>
      <c r="Z39" s="573"/>
      <c r="AA39" s="573"/>
      <c r="AB39" s="573"/>
      <c r="AC39" s="573"/>
      <c r="AD39" s="573"/>
      <c r="AE39" s="573"/>
    </row>
    <row r="40" spans="1:31" s="569" customFormat="1" ht="30" customHeight="1" x14ac:dyDescent="0.25">
      <c r="A40" s="573"/>
      <c r="B40" s="573"/>
      <c r="C40" s="573"/>
      <c r="D40" s="573"/>
      <c r="E40" s="573"/>
      <c r="F40" s="573"/>
      <c r="G40" s="573"/>
      <c r="H40" s="573"/>
      <c r="I40" s="573"/>
      <c r="J40" s="573"/>
      <c r="K40" s="573"/>
      <c r="L40" s="573"/>
      <c r="M40" s="573"/>
      <c r="N40" s="573"/>
      <c r="O40" s="573"/>
      <c r="P40" s="573"/>
      <c r="Q40" s="573"/>
      <c r="R40" s="573"/>
      <c r="S40" s="573"/>
      <c r="T40" s="573"/>
      <c r="U40" s="573"/>
      <c r="V40" s="573"/>
      <c r="W40" s="573"/>
      <c r="X40" s="573"/>
      <c r="Y40" s="573"/>
      <c r="Z40" s="573"/>
      <c r="AA40" s="573"/>
      <c r="AB40" s="573"/>
      <c r="AC40" s="573"/>
      <c r="AD40" s="573"/>
      <c r="AE40" s="573"/>
    </row>
    <row r="41" spans="1:31" s="569" customFormat="1" ht="30" customHeight="1" x14ac:dyDescent="0.25">
      <c r="A41" s="573"/>
      <c r="B41" s="573"/>
      <c r="C41" s="573"/>
      <c r="D41" s="573"/>
      <c r="E41" s="573"/>
      <c r="F41" s="573"/>
      <c r="G41" s="573"/>
      <c r="H41" s="573"/>
      <c r="I41" s="573"/>
      <c r="J41" s="573"/>
      <c r="K41" s="573"/>
      <c r="L41" s="573"/>
      <c r="M41" s="573"/>
      <c r="N41" s="573"/>
      <c r="O41" s="573"/>
      <c r="P41" s="573"/>
      <c r="Q41" s="573"/>
      <c r="R41" s="573"/>
      <c r="S41" s="573"/>
      <c r="T41" s="573"/>
      <c r="U41" s="573"/>
      <c r="V41" s="573"/>
      <c r="W41" s="573"/>
      <c r="X41" s="573"/>
      <c r="Y41" s="573"/>
      <c r="Z41" s="573"/>
      <c r="AA41" s="573"/>
      <c r="AB41" s="573"/>
      <c r="AC41" s="573"/>
      <c r="AD41" s="573"/>
      <c r="AE41" s="573"/>
    </row>
    <row r="42" spans="1:31" s="569" customFormat="1" ht="30" customHeight="1" x14ac:dyDescent="0.25">
      <c r="A42" s="573"/>
      <c r="B42" s="573"/>
      <c r="C42" s="573"/>
      <c r="D42" s="573"/>
      <c r="E42" s="573"/>
      <c r="F42" s="573"/>
      <c r="G42" s="573"/>
      <c r="H42" s="573"/>
      <c r="I42" s="573"/>
      <c r="J42" s="573"/>
      <c r="K42" s="573"/>
      <c r="L42" s="573"/>
      <c r="M42" s="573"/>
      <c r="N42" s="573"/>
      <c r="O42" s="573"/>
      <c r="P42" s="573"/>
      <c r="Q42" s="573"/>
      <c r="R42" s="573"/>
      <c r="S42" s="573"/>
      <c r="T42" s="573"/>
      <c r="U42" s="573"/>
      <c r="V42" s="573"/>
      <c r="W42" s="573"/>
      <c r="X42" s="573"/>
      <c r="Y42" s="573"/>
      <c r="Z42" s="573"/>
      <c r="AA42" s="573"/>
      <c r="AB42" s="573"/>
      <c r="AC42" s="573"/>
      <c r="AD42" s="573"/>
      <c r="AE42" s="573"/>
    </row>
    <row r="43" spans="1:31" s="569" customFormat="1" ht="30" customHeight="1" x14ac:dyDescent="0.25">
      <c r="A43" s="573"/>
      <c r="B43" s="573"/>
      <c r="C43" s="573"/>
      <c r="D43" s="573"/>
      <c r="E43" s="573"/>
      <c r="F43" s="573"/>
      <c r="G43" s="573"/>
      <c r="H43" s="573"/>
      <c r="I43" s="573"/>
      <c r="J43" s="573"/>
      <c r="K43" s="573"/>
      <c r="L43" s="573"/>
      <c r="M43" s="573"/>
      <c r="N43" s="573"/>
      <c r="O43" s="573"/>
      <c r="P43" s="573"/>
      <c r="Q43" s="573"/>
      <c r="R43" s="573"/>
      <c r="S43" s="573"/>
      <c r="T43" s="573"/>
      <c r="U43" s="573"/>
      <c r="V43" s="573"/>
      <c r="W43" s="573"/>
      <c r="X43" s="573"/>
      <c r="Y43" s="573"/>
      <c r="Z43" s="573"/>
      <c r="AA43" s="573"/>
      <c r="AB43" s="573"/>
      <c r="AC43" s="573"/>
      <c r="AD43" s="573"/>
      <c r="AE43" s="573"/>
    </row>
    <row r="44" spans="1:31" s="569" customFormat="1" ht="43.9" customHeight="1" x14ac:dyDescent="0.25">
      <c r="A44" s="573"/>
      <c r="B44" s="573"/>
      <c r="C44" s="573"/>
      <c r="D44" s="573"/>
      <c r="E44" s="573"/>
      <c r="F44" s="573"/>
      <c r="G44" s="573"/>
      <c r="H44" s="573"/>
      <c r="I44" s="573"/>
      <c r="J44" s="573"/>
      <c r="K44" s="573"/>
      <c r="L44" s="573"/>
      <c r="M44" s="573"/>
      <c r="N44" s="573"/>
      <c r="O44" s="573"/>
      <c r="P44" s="573"/>
      <c r="Q44" s="573"/>
      <c r="R44" s="573"/>
      <c r="S44" s="573"/>
      <c r="T44" s="573"/>
      <c r="U44" s="573"/>
      <c r="V44" s="573"/>
      <c r="W44" s="573"/>
      <c r="X44" s="573"/>
      <c r="Y44" s="573"/>
      <c r="Z44" s="573"/>
      <c r="AA44" s="573"/>
      <c r="AB44" s="573"/>
      <c r="AC44" s="573"/>
      <c r="AD44" s="573"/>
      <c r="AE44" s="573"/>
    </row>
    <row r="45" spans="1:31" s="569" customFormat="1" ht="30.75" customHeight="1" x14ac:dyDescent="0.25">
      <c r="A45" s="573"/>
      <c r="B45" s="573"/>
      <c r="C45" s="573"/>
      <c r="D45" s="573"/>
      <c r="E45" s="573"/>
      <c r="F45" s="573"/>
      <c r="G45" s="573"/>
      <c r="H45" s="573"/>
      <c r="I45" s="573"/>
      <c r="J45" s="573"/>
      <c r="K45" s="573"/>
      <c r="L45" s="573"/>
      <c r="M45" s="573"/>
      <c r="N45" s="573"/>
      <c r="O45" s="573"/>
      <c r="P45" s="573"/>
      <c r="Q45" s="573"/>
      <c r="R45" s="573"/>
      <c r="S45" s="573"/>
      <c r="T45" s="573"/>
      <c r="U45" s="573"/>
      <c r="V45" s="573"/>
      <c r="W45" s="573"/>
      <c r="X45" s="573"/>
      <c r="Y45" s="573"/>
      <c r="Z45" s="573"/>
      <c r="AA45" s="573"/>
      <c r="AB45" s="573"/>
      <c r="AC45" s="573"/>
      <c r="AD45" s="573"/>
      <c r="AE45" s="573"/>
    </row>
    <row r="46" spans="1:31" s="569" customFormat="1" ht="25.5" customHeight="1" x14ac:dyDescent="0.25">
      <c r="A46" s="573"/>
      <c r="B46" s="573"/>
      <c r="C46" s="573"/>
      <c r="D46" s="573"/>
      <c r="E46" s="573"/>
      <c r="F46" s="573"/>
      <c r="G46" s="573"/>
      <c r="H46" s="573"/>
      <c r="I46" s="573"/>
      <c r="J46" s="573"/>
      <c r="K46" s="573"/>
      <c r="L46" s="573"/>
      <c r="M46" s="573"/>
      <c r="N46" s="573"/>
      <c r="O46" s="573"/>
      <c r="P46" s="573"/>
      <c r="Q46" s="573"/>
      <c r="R46" s="573"/>
      <c r="S46" s="573"/>
      <c r="T46" s="573"/>
      <c r="U46" s="573"/>
      <c r="V46" s="573"/>
      <c r="W46" s="573"/>
      <c r="X46" s="573"/>
      <c r="Y46" s="573"/>
      <c r="Z46" s="573"/>
      <c r="AA46" s="573"/>
      <c r="AB46" s="573"/>
      <c r="AC46" s="573"/>
      <c r="AD46" s="573"/>
      <c r="AE46" s="573"/>
    </row>
    <row r="47" spans="1:31" s="569" customFormat="1" ht="43.9" customHeight="1" x14ac:dyDescent="0.25">
      <c r="A47" s="573"/>
      <c r="B47" s="573"/>
      <c r="C47" s="573"/>
      <c r="D47" s="573"/>
      <c r="E47" s="573"/>
      <c r="F47" s="573"/>
      <c r="G47" s="573"/>
      <c r="H47" s="573"/>
      <c r="I47" s="573"/>
      <c r="J47" s="573"/>
      <c r="K47" s="573"/>
      <c r="L47" s="573"/>
      <c r="M47" s="573"/>
      <c r="N47" s="573"/>
      <c r="O47" s="573"/>
      <c r="P47" s="573"/>
      <c r="Q47" s="573"/>
      <c r="R47" s="573"/>
      <c r="S47" s="573"/>
      <c r="T47" s="573"/>
      <c r="U47" s="573"/>
      <c r="V47" s="573"/>
      <c r="W47" s="573"/>
      <c r="X47" s="573"/>
      <c r="Y47" s="573"/>
      <c r="Z47" s="573"/>
      <c r="AA47" s="573"/>
      <c r="AB47" s="573"/>
      <c r="AC47" s="573"/>
      <c r="AD47" s="573"/>
      <c r="AE47" s="573"/>
    </row>
    <row r="48" spans="1:31" s="569" customFormat="1" ht="43.9" customHeight="1" x14ac:dyDescent="0.25">
      <c r="A48" s="573"/>
      <c r="B48" s="573"/>
      <c r="C48" s="573"/>
      <c r="D48" s="573"/>
      <c r="E48" s="573"/>
      <c r="F48" s="573"/>
      <c r="G48" s="573"/>
      <c r="H48" s="573"/>
      <c r="I48" s="573"/>
      <c r="J48" s="573"/>
      <c r="K48" s="573"/>
      <c r="L48" s="573"/>
      <c r="M48" s="573"/>
      <c r="N48" s="573"/>
      <c r="O48" s="573"/>
      <c r="P48" s="573"/>
      <c r="Q48" s="573"/>
      <c r="R48" s="573"/>
      <c r="S48" s="573"/>
      <c r="T48" s="573"/>
      <c r="U48" s="573"/>
      <c r="V48" s="573"/>
      <c r="W48" s="573"/>
      <c r="X48" s="573"/>
      <c r="Y48" s="573"/>
      <c r="Z48" s="573"/>
      <c r="AA48" s="573"/>
      <c r="AB48" s="573"/>
      <c r="AC48" s="573"/>
      <c r="AD48" s="573"/>
      <c r="AE48" s="573"/>
    </row>
    <row r="49" spans="1:31" s="569" customFormat="1" ht="25.5" customHeight="1" x14ac:dyDescent="0.25">
      <c r="A49" s="573"/>
      <c r="B49" s="573"/>
      <c r="C49" s="573"/>
      <c r="D49" s="573"/>
      <c r="E49" s="573"/>
      <c r="F49" s="573"/>
      <c r="G49" s="573"/>
      <c r="H49" s="573"/>
      <c r="I49" s="573"/>
      <c r="J49" s="573"/>
      <c r="K49" s="573"/>
      <c r="L49" s="573"/>
      <c r="M49" s="573"/>
      <c r="N49" s="573"/>
      <c r="O49" s="573"/>
      <c r="P49" s="573"/>
      <c r="Q49" s="573"/>
      <c r="R49" s="573"/>
      <c r="S49" s="573"/>
      <c r="T49" s="573"/>
      <c r="U49" s="573"/>
      <c r="V49" s="573"/>
      <c r="W49" s="573"/>
      <c r="X49" s="573"/>
      <c r="Y49" s="573"/>
      <c r="Z49" s="573"/>
      <c r="AA49" s="573"/>
      <c r="AB49" s="573"/>
      <c r="AC49" s="573"/>
      <c r="AD49" s="573"/>
      <c r="AE49" s="573"/>
    </row>
    <row r="50" spans="1:31" ht="31.5" customHeight="1" x14ac:dyDescent="0.25"/>
    <row r="51" spans="1:31" ht="43.9" customHeight="1" x14ac:dyDescent="0.25"/>
    <row r="52" spans="1:31" ht="43.9" customHeight="1" x14ac:dyDescent="0.25"/>
    <row r="53" spans="1:31" ht="36" customHeight="1" x14ac:dyDescent="0.25"/>
    <row r="54" spans="1:31" ht="25.5" customHeight="1" x14ac:dyDescent="0.25"/>
    <row r="55" spans="1:31" ht="43.9" customHeight="1" x14ac:dyDescent="0.25"/>
    <row r="56" spans="1:31" ht="43.9" customHeight="1" x14ac:dyDescent="0.25"/>
    <row r="57" spans="1:31" ht="25.5" customHeight="1" x14ac:dyDescent="0.25"/>
    <row r="58" spans="1:31" ht="43.9" customHeight="1" x14ac:dyDescent="0.25"/>
    <row r="59" spans="1:31" ht="43.9" customHeight="1" x14ac:dyDescent="0.25"/>
    <row r="60" spans="1:31" ht="43.5" customHeight="1" x14ac:dyDescent="0.25"/>
    <row r="61" spans="1:31" ht="36" customHeight="1" x14ac:dyDescent="0.25"/>
    <row r="62" spans="1:31" ht="31.5" customHeight="1" x14ac:dyDescent="0.25"/>
    <row r="63" spans="1:31" ht="43.9" customHeight="1" x14ac:dyDescent="0.25"/>
    <row r="64" spans="1:31" ht="43.9" customHeight="1" x14ac:dyDescent="0.25"/>
    <row r="65" spans="1:31" ht="25.5" customHeight="1" x14ac:dyDescent="0.25"/>
    <row r="66" spans="1:31" ht="23.25" customHeight="1" x14ac:dyDescent="0.25"/>
    <row r="67" spans="1:31" ht="49.5" customHeight="1" x14ac:dyDescent="0.25"/>
    <row r="68" spans="1:31" s="954" customFormat="1" ht="39" customHeight="1" x14ac:dyDescent="0.25">
      <c r="A68" s="573"/>
      <c r="B68" s="573"/>
      <c r="C68" s="573"/>
      <c r="D68" s="573"/>
      <c r="E68" s="573"/>
      <c r="F68" s="573"/>
      <c r="G68" s="573"/>
      <c r="H68" s="573"/>
      <c r="I68" s="573"/>
      <c r="J68" s="573"/>
      <c r="K68" s="573"/>
      <c r="L68" s="573"/>
      <c r="M68" s="573"/>
      <c r="N68" s="573"/>
      <c r="O68" s="573"/>
      <c r="P68" s="573"/>
      <c r="Q68" s="573"/>
      <c r="R68" s="573"/>
      <c r="S68" s="573"/>
      <c r="T68" s="573"/>
      <c r="U68" s="573"/>
      <c r="V68" s="573"/>
      <c r="W68" s="573"/>
      <c r="X68" s="573"/>
      <c r="Y68" s="573"/>
      <c r="Z68" s="573"/>
      <c r="AA68" s="573"/>
      <c r="AB68" s="573"/>
      <c r="AC68" s="573"/>
      <c r="AD68" s="573"/>
      <c r="AE68" s="573"/>
    </row>
    <row r="72" spans="1:31" s="557" customFormat="1" ht="32.25" customHeight="1" x14ac:dyDescent="0.25">
      <c r="A72" s="573"/>
      <c r="B72" s="573"/>
      <c r="C72" s="573"/>
      <c r="D72" s="573"/>
      <c r="E72" s="573"/>
      <c r="F72" s="573"/>
      <c r="G72" s="573"/>
      <c r="H72" s="573"/>
      <c r="I72" s="573"/>
      <c r="J72" s="573"/>
      <c r="K72" s="573"/>
      <c r="L72" s="573"/>
      <c r="M72" s="573"/>
      <c r="N72" s="573"/>
      <c r="O72" s="573"/>
      <c r="P72" s="573"/>
      <c r="Q72" s="573"/>
      <c r="R72" s="573"/>
      <c r="S72" s="573"/>
      <c r="T72" s="573"/>
      <c r="U72" s="573"/>
      <c r="V72" s="573"/>
      <c r="W72" s="573"/>
      <c r="X72" s="573"/>
      <c r="Y72" s="573"/>
      <c r="Z72" s="573"/>
      <c r="AA72" s="573"/>
      <c r="AB72" s="573"/>
      <c r="AC72" s="573"/>
      <c r="AD72" s="573"/>
      <c r="AE72" s="573"/>
    </row>
    <row r="73" spans="1:31" s="557" customFormat="1" ht="32.25" customHeight="1" x14ac:dyDescent="0.25">
      <c r="A73" s="573"/>
      <c r="B73" s="573"/>
      <c r="C73" s="573"/>
      <c r="D73" s="573"/>
      <c r="E73" s="573"/>
      <c r="F73" s="573"/>
      <c r="G73" s="573"/>
      <c r="H73" s="573"/>
      <c r="I73" s="573"/>
      <c r="J73" s="573"/>
      <c r="K73" s="573"/>
      <c r="L73" s="573"/>
      <c r="M73" s="573"/>
      <c r="N73" s="573"/>
      <c r="O73" s="573"/>
      <c r="P73" s="573"/>
      <c r="Q73" s="573"/>
      <c r="R73" s="573"/>
      <c r="S73" s="573"/>
      <c r="T73" s="573"/>
      <c r="U73" s="573"/>
      <c r="V73" s="573"/>
      <c r="W73" s="573"/>
      <c r="X73" s="573"/>
      <c r="Y73" s="573"/>
      <c r="Z73" s="573"/>
      <c r="AA73" s="573"/>
      <c r="AB73" s="573"/>
      <c r="AC73" s="573"/>
      <c r="AD73" s="573"/>
      <c r="AE73" s="573"/>
    </row>
    <row r="74" spans="1:31" s="557" customFormat="1" ht="32.25" customHeight="1" x14ac:dyDescent="0.25">
      <c r="A74" s="573"/>
      <c r="B74" s="573"/>
      <c r="C74" s="573"/>
      <c r="D74" s="573"/>
      <c r="E74" s="573"/>
      <c r="F74" s="573"/>
      <c r="G74" s="573"/>
      <c r="H74" s="573"/>
      <c r="I74" s="573"/>
      <c r="J74" s="573"/>
      <c r="K74" s="573"/>
      <c r="L74" s="573"/>
      <c r="M74" s="573"/>
      <c r="N74" s="573"/>
      <c r="O74" s="573"/>
      <c r="P74" s="573"/>
      <c r="Q74" s="573"/>
      <c r="R74" s="573"/>
    </row>
  </sheetData>
  <mergeCells count="47">
    <mergeCell ref="Q1:R4"/>
    <mergeCell ref="S1:Z8"/>
    <mergeCell ref="A2:G2"/>
    <mergeCell ref="A3:G3"/>
    <mergeCell ref="H3:P4"/>
    <mergeCell ref="A4:G4"/>
    <mergeCell ref="A5:R5"/>
    <mergeCell ref="L6:R6"/>
    <mergeCell ref="A7:F7"/>
    <mergeCell ref="G7:K7"/>
    <mergeCell ref="L7:M7"/>
    <mergeCell ref="L8:M8"/>
    <mergeCell ref="A1:G1"/>
    <mergeCell ref="H1:P2"/>
    <mergeCell ref="Z9:Z12"/>
    <mergeCell ref="L10:M10"/>
    <mergeCell ref="A11:F11"/>
    <mergeCell ref="G11:G12"/>
    <mergeCell ref="H11:I11"/>
    <mergeCell ref="J11:K11"/>
    <mergeCell ref="L11:L12"/>
    <mergeCell ref="M11:M12"/>
    <mergeCell ref="N11:N12"/>
    <mergeCell ref="S9:S12"/>
    <mergeCell ref="Y9:Y12"/>
    <mergeCell ref="T9:T12"/>
    <mergeCell ref="U9:U12"/>
    <mergeCell ref="P11:P12"/>
    <mergeCell ref="Q11:Q12"/>
    <mergeCell ref="R11:R12"/>
    <mergeCell ref="A32:B32"/>
    <mergeCell ref="F32:K32"/>
    <mergeCell ref="M32:O32"/>
    <mergeCell ref="Q32:R32"/>
    <mergeCell ref="O11:O12"/>
    <mergeCell ref="A31:K31"/>
    <mergeCell ref="A24:L24"/>
    <mergeCell ref="A29:L29"/>
    <mergeCell ref="M31:O31"/>
    <mergeCell ref="A30:L30"/>
    <mergeCell ref="P31:R31"/>
    <mergeCell ref="V9:V12"/>
    <mergeCell ref="W9:W12"/>
    <mergeCell ref="X9:X12"/>
    <mergeCell ref="A9:G9"/>
    <mergeCell ref="H9:K9"/>
    <mergeCell ref="L9:M9"/>
  </mergeCells>
  <pageMargins left="0" right="0" top="0" bottom="0" header="0" footer="0"/>
  <pageSetup paperSize="9" scale="38" fitToHeight="0" orientation="landscape" r:id="rId1"/>
  <headerFooter>
    <oddFooter>&amp;CPágina &amp;P de &amp;N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32993C-B152-4DF0-BF6B-9FAFB3536325}">
  <sheetPr>
    <tabColor theme="8" tint="0.79998168889431442"/>
  </sheetPr>
  <dimension ref="A1:Z26"/>
  <sheetViews>
    <sheetView view="pageBreakPreview" zoomScale="59" zoomScaleNormal="85" zoomScaleSheetLayoutView="59" workbookViewId="0">
      <pane xSplit="11" ySplit="12" topLeftCell="L16" activePane="bottomRight" state="frozen"/>
      <selection pane="topRight" activeCell="I1" sqref="I1"/>
      <selection pane="bottomLeft" activeCell="A13" sqref="A13"/>
      <selection pane="bottomRight" sqref="A1:R20"/>
    </sheetView>
  </sheetViews>
  <sheetFormatPr baseColWidth="10" defaultColWidth="11.42578125" defaultRowHeight="12.75" x14ac:dyDescent="0.2"/>
  <cols>
    <col min="1" max="1" width="9" style="50" customWidth="1"/>
    <col min="2" max="2" width="8" style="50" customWidth="1"/>
    <col min="3" max="3" width="9.28515625" style="50" customWidth="1"/>
    <col min="4" max="4" width="9.7109375" style="50" customWidth="1"/>
    <col min="5" max="5" width="13.5703125" style="50" customWidth="1"/>
    <col min="6" max="6" width="8" style="50" customWidth="1"/>
    <col min="7" max="7" width="16.140625" style="50" customWidth="1"/>
    <col min="8" max="8" width="10.140625" style="50" customWidth="1"/>
    <col min="9" max="9" width="8.85546875" style="50" customWidth="1"/>
    <col min="10" max="10" width="24.28515625" style="50" customWidth="1"/>
    <col min="11" max="11" width="63.140625" style="50" customWidth="1"/>
    <col min="12" max="12" width="15.5703125" style="50" customWidth="1"/>
    <col min="13" max="13" width="24.5703125" style="50" customWidth="1"/>
    <col min="14" max="14" width="28.5703125" style="50" customWidth="1"/>
    <col min="15" max="15" width="35.140625" style="50" customWidth="1"/>
    <col min="16" max="16" width="45" style="50" customWidth="1"/>
    <col min="17" max="17" width="29.5703125" style="50" customWidth="1"/>
    <col min="18" max="18" width="31.42578125" style="50" customWidth="1"/>
    <col min="19" max="19" width="30.28515625" style="50" bestFit="1" customWidth="1"/>
    <col min="20" max="20" width="23.42578125" style="50" bestFit="1" customWidth="1"/>
    <col min="21" max="22" width="21.7109375" style="50" bestFit="1" customWidth="1"/>
    <col min="23" max="23" width="27" style="50" customWidth="1"/>
    <col min="24" max="24" width="24.42578125" style="50" customWidth="1"/>
    <col min="25" max="25" width="27.85546875" style="50" bestFit="1" customWidth="1"/>
    <col min="26" max="26" width="23.5703125" style="50" bestFit="1" customWidth="1"/>
    <col min="27" max="16384" width="11.42578125" style="50"/>
  </cols>
  <sheetData>
    <row r="1" spans="1:26" s="143" customFormat="1" ht="23.25" customHeight="1" x14ac:dyDescent="0.25">
      <c r="A1" s="1531" t="s">
        <v>1</v>
      </c>
      <c r="B1" s="1532"/>
      <c r="C1" s="1532"/>
      <c r="D1" s="1532"/>
      <c r="E1" s="1532"/>
      <c r="F1" s="1532"/>
      <c r="G1" s="1533"/>
      <c r="H1" s="1476" t="s">
        <v>174</v>
      </c>
      <c r="I1" s="1476"/>
      <c r="J1" s="1476"/>
      <c r="K1" s="1476"/>
      <c r="L1" s="1476"/>
      <c r="M1" s="1476"/>
      <c r="N1" s="1476"/>
      <c r="O1" s="1476"/>
      <c r="P1" s="1476"/>
      <c r="Q1" s="1477" t="s">
        <v>5</v>
      </c>
      <c r="R1" s="1478"/>
      <c r="S1" s="1583" t="s">
        <v>226</v>
      </c>
      <c r="T1" s="1584"/>
      <c r="U1" s="1584"/>
      <c r="V1" s="1584"/>
      <c r="W1" s="1584"/>
      <c r="X1" s="1584"/>
      <c r="Y1" s="1584"/>
      <c r="Z1" s="1585"/>
    </row>
    <row r="2" spans="1:26" s="143" customFormat="1" ht="23.25" customHeight="1" x14ac:dyDescent="0.25">
      <c r="A2" s="1534" t="s">
        <v>306</v>
      </c>
      <c r="B2" s="1535"/>
      <c r="C2" s="1535"/>
      <c r="D2" s="1535"/>
      <c r="E2" s="1535"/>
      <c r="F2" s="1535"/>
      <c r="G2" s="1535"/>
      <c r="H2" s="1464"/>
      <c r="I2" s="1464"/>
      <c r="J2" s="1464"/>
      <c r="K2" s="1464"/>
      <c r="L2" s="1464"/>
      <c r="M2" s="1464"/>
      <c r="N2" s="1464"/>
      <c r="O2" s="1464"/>
      <c r="P2" s="1464"/>
      <c r="Q2" s="1458"/>
      <c r="R2" s="1479"/>
      <c r="S2" s="1583"/>
      <c r="T2" s="1584"/>
      <c r="U2" s="1584"/>
      <c r="V2" s="1584"/>
      <c r="W2" s="1584"/>
      <c r="X2" s="1584"/>
      <c r="Y2" s="1584"/>
      <c r="Z2" s="1585"/>
    </row>
    <row r="3" spans="1:26" s="143" customFormat="1" ht="23.25" customHeight="1" x14ac:dyDescent="0.25">
      <c r="A3" s="1534" t="s">
        <v>307</v>
      </c>
      <c r="B3" s="1535"/>
      <c r="C3" s="1535"/>
      <c r="D3" s="1535"/>
      <c r="E3" s="1535"/>
      <c r="F3" s="1535"/>
      <c r="G3" s="1535"/>
      <c r="H3" s="1464" t="s">
        <v>334</v>
      </c>
      <c r="I3" s="1464"/>
      <c r="J3" s="1464"/>
      <c r="K3" s="1464"/>
      <c r="L3" s="1464"/>
      <c r="M3" s="1464"/>
      <c r="N3" s="1464"/>
      <c r="O3" s="1464"/>
      <c r="P3" s="1464"/>
      <c r="Q3" s="1458"/>
      <c r="R3" s="1479"/>
      <c r="S3" s="1583"/>
      <c r="T3" s="1584"/>
      <c r="U3" s="1584"/>
      <c r="V3" s="1584"/>
      <c r="W3" s="1584"/>
      <c r="X3" s="1584"/>
      <c r="Y3" s="1584"/>
      <c r="Z3" s="1585"/>
    </row>
    <row r="4" spans="1:26" s="143" customFormat="1" ht="23.25" customHeight="1" x14ac:dyDescent="0.25">
      <c r="A4" s="1536" t="s">
        <v>308</v>
      </c>
      <c r="B4" s="1537"/>
      <c r="C4" s="1537"/>
      <c r="D4" s="1537"/>
      <c r="E4" s="1537"/>
      <c r="F4" s="1537"/>
      <c r="G4" s="1538"/>
      <c r="H4" s="1464"/>
      <c r="I4" s="1464"/>
      <c r="J4" s="1464"/>
      <c r="K4" s="1464"/>
      <c r="L4" s="1464"/>
      <c r="M4" s="1464"/>
      <c r="N4" s="1464"/>
      <c r="O4" s="1464"/>
      <c r="P4" s="1464"/>
      <c r="Q4" s="1458"/>
      <c r="R4" s="1479"/>
      <c r="S4" s="1583"/>
      <c r="T4" s="1584"/>
      <c r="U4" s="1584"/>
      <c r="V4" s="1584"/>
      <c r="W4" s="1584"/>
      <c r="X4" s="1584"/>
      <c r="Y4" s="1584"/>
      <c r="Z4" s="1585"/>
    </row>
    <row r="5" spans="1:26" s="143" customFormat="1" ht="9.75" customHeight="1" x14ac:dyDescent="0.3">
      <c r="A5" s="1466"/>
      <c r="B5" s="1467"/>
      <c r="C5" s="1467"/>
      <c r="D5" s="1467"/>
      <c r="E5" s="1467"/>
      <c r="F5" s="1467"/>
      <c r="G5" s="1467"/>
      <c r="H5" s="1467"/>
      <c r="I5" s="1467"/>
      <c r="J5" s="1467"/>
      <c r="K5" s="1467"/>
      <c r="L5" s="1467"/>
      <c r="M5" s="1467"/>
      <c r="N5" s="1467"/>
      <c r="O5" s="1467"/>
      <c r="P5" s="1467"/>
      <c r="Q5" s="1467"/>
      <c r="R5" s="1468"/>
      <c r="S5" s="1583"/>
      <c r="T5" s="1584"/>
      <c r="U5" s="1584"/>
      <c r="V5" s="1584"/>
      <c r="W5" s="1584"/>
      <c r="X5" s="1584"/>
      <c r="Y5" s="1584"/>
      <c r="Z5" s="1585"/>
    </row>
    <row r="6" spans="1:26" s="143" customFormat="1" ht="24.75" customHeight="1" x14ac:dyDescent="0.3">
      <c r="A6" s="867"/>
      <c r="B6" s="868"/>
      <c r="C6" s="868"/>
      <c r="D6" s="868"/>
      <c r="E6" s="868"/>
      <c r="F6" s="868"/>
      <c r="G6" s="868"/>
      <c r="H6" s="869"/>
      <c r="I6" s="869"/>
      <c r="J6" s="869"/>
      <c r="K6" s="870"/>
      <c r="L6" s="1469" t="s">
        <v>204</v>
      </c>
      <c r="M6" s="1469"/>
      <c r="N6" s="1469"/>
      <c r="O6" s="1469"/>
      <c r="P6" s="1469"/>
      <c r="Q6" s="1469"/>
      <c r="R6" s="1470"/>
      <c r="S6" s="1583"/>
      <c r="T6" s="1584"/>
      <c r="U6" s="1584"/>
      <c r="V6" s="1584"/>
      <c r="W6" s="1584"/>
      <c r="X6" s="1584"/>
      <c r="Y6" s="1584"/>
      <c r="Z6" s="1585"/>
    </row>
    <row r="7" spans="1:26" s="143" customFormat="1" ht="48.75" customHeight="1" x14ac:dyDescent="0.25">
      <c r="A7" s="1480" t="s">
        <v>92</v>
      </c>
      <c r="B7" s="1481"/>
      <c r="C7" s="1481"/>
      <c r="D7" s="1481"/>
      <c r="E7" s="1481"/>
      <c r="F7" s="1481"/>
      <c r="G7" s="1482" t="s">
        <v>103</v>
      </c>
      <c r="H7" s="1482"/>
      <c r="I7" s="1482"/>
      <c r="J7" s="1482"/>
      <c r="K7" s="1483"/>
      <c r="L7" s="1484" t="s">
        <v>7</v>
      </c>
      <c r="M7" s="1485"/>
      <c r="N7" s="871">
        <v>0</v>
      </c>
      <c r="O7" s="872"/>
      <c r="P7" s="873" t="s">
        <v>8</v>
      </c>
      <c r="Q7" s="871">
        <f>P17</f>
        <v>1000000000</v>
      </c>
      <c r="R7" s="874"/>
      <c r="S7" s="1583"/>
      <c r="T7" s="1584"/>
      <c r="U7" s="1584"/>
      <c r="V7" s="1584"/>
      <c r="W7" s="1584"/>
      <c r="X7" s="1584"/>
      <c r="Y7" s="1584"/>
      <c r="Z7" s="1585"/>
    </row>
    <row r="8" spans="1:26" s="143" customFormat="1" ht="27" customHeight="1" x14ac:dyDescent="0.25">
      <c r="A8" s="875"/>
      <c r="B8" s="876"/>
      <c r="C8" s="876"/>
      <c r="D8" s="876"/>
      <c r="E8" s="876"/>
      <c r="F8" s="876"/>
      <c r="G8" s="876"/>
      <c r="H8" s="876"/>
      <c r="I8" s="876"/>
      <c r="J8" s="876"/>
      <c r="K8" s="877"/>
      <c r="L8" s="1486" t="s">
        <v>9</v>
      </c>
      <c r="M8" s="1487"/>
      <c r="N8" s="878">
        <v>0</v>
      </c>
      <c r="O8" s="879"/>
      <c r="P8" s="880" t="s">
        <v>10</v>
      </c>
      <c r="Q8" s="878">
        <v>0</v>
      </c>
      <c r="R8" s="881"/>
      <c r="S8" s="1586"/>
      <c r="T8" s="1586"/>
      <c r="U8" s="1586"/>
      <c r="V8" s="1586"/>
      <c r="W8" s="1586"/>
      <c r="X8" s="1586"/>
      <c r="Y8" s="1586"/>
      <c r="Z8" s="1587"/>
    </row>
    <row r="9" spans="1:26" s="143" customFormat="1" ht="20.25" customHeight="1" x14ac:dyDescent="0.3">
      <c r="A9" s="1480" t="s">
        <v>11</v>
      </c>
      <c r="B9" s="1481"/>
      <c r="C9" s="1481"/>
      <c r="D9" s="1481"/>
      <c r="E9" s="1481"/>
      <c r="F9" s="1481"/>
      <c r="G9" s="1481"/>
      <c r="H9" s="1488">
        <v>2018011000703</v>
      </c>
      <c r="I9" s="1488"/>
      <c r="J9" s="1488"/>
      <c r="K9" s="1489"/>
      <c r="L9" s="1490"/>
      <c r="M9" s="1491"/>
      <c r="N9" s="882"/>
      <c r="O9" s="883"/>
      <c r="P9" s="884"/>
      <c r="Q9" s="884"/>
      <c r="R9" s="885"/>
      <c r="S9" s="1581" t="s">
        <v>12</v>
      </c>
      <c r="T9" s="1578" t="s">
        <v>13</v>
      </c>
      <c r="U9" s="1578" t="s">
        <v>14</v>
      </c>
      <c r="V9" s="1578" t="s">
        <v>15</v>
      </c>
      <c r="W9" s="1578" t="s">
        <v>16</v>
      </c>
      <c r="X9" s="1578" t="s">
        <v>17</v>
      </c>
      <c r="Y9" s="1578" t="s">
        <v>18</v>
      </c>
      <c r="Z9" s="1578" t="s">
        <v>19</v>
      </c>
    </row>
    <row r="10" spans="1:26" s="143" customFormat="1" ht="27" customHeight="1" x14ac:dyDescent="0.25">
      <c r="A10" s="886"/>
      <c r="B10" s="887"/>
      <c r="C10" s="887"/>
      <c r="D10" s="887"/>
      <c r="E10" s="887"/>
      <c r="F10" s="887"/>
      <c r="G10" s="887"/>
      <c r="H10" s="888"/>
      <c r="I10" s="888"/>
      <c r="J10" s="888"/>
      <c r="K10" s="889"/>
      <c r="L10" s="1492" t="s">
        <v>20</v>
      </c>
      <c r="M10" s="1493"/>
      <c r="N10" s="890">
        <f>+N7+N8+Q7+Q8</f>
        <v>1000000000</v>
      </c>
      <c r="O10" s="891"/>
      <c r="P10" s="892"/>
      <c r="Q10" s="892"/>
      <c r="R10" s="893"/>
      <c r="S10" s="1582"/>
      <c r="T10" s="1579"/>
      <c r="U10" s="1579"/>
      <c r="V10" s="1579"/>
      <c r="W10" s="1579"/>
      <c r="X10" s="1579"/>
      <c r="Y10" s="1579"/>
      <c r="Z10" s="1579"/>
    </row>
    <row r="11" spans="1:26" s="138" customFormat="1" ht="67.5" customHeight="1" x14ac:dyDescent="0.2">
      <c r="A11" s="1494" t="s">
        <v>21</v>
      </c>
      <c r="B11" s="1469"/>
      <c r="C11" s="1469"/>
      <c r="D11" s="1469"/>
      <c r="E11" s="1469"/>
      <c r="F11" s="1469"/>
      <c r="G11" s="1469" t="s">
        <v>22</v>
      </c>
      <c r="H11" s="1469" t="s">
        <v>23</v>
      </c>
      <c r="I11" s="1469"/>
      <c r="J11" s="1464" t="s">
        <v>24</v>
      </c>
      <c r="K11" s="1464"/>
      <c r="L11" s="1580" t="s">
        <v>25</v>
      </c>
      <c r="M11" s="1580" t="s">
        <v>26</v>
      </c>
      <c r="N11" s="1580" t="s">
        <v>27</v>
      </c>
      <c r="O11" s="1580" t="s">
        <v>28</v>
      </c>
      <c r="P11" s="1580" t="s">
        <v>29</v>
      </c>
      <c r="Q11" s="1580" t="s">
        <v>30</v>
      </c>
      <c r="R11" s="1471" t="s">
        <v>31</v>
      </c>
      <c r="S11" s="1582"/>
      <c r="T11" s="1579"/>
      <c r="U11" s="1579"/>
      <c r="V11" s="1579"/>
      <c r="W11" s="1579"/>
      <c r="X11" s="1579"/>
      <c r="Y11" s="1579"/>
      <c r="Z11" s="1579"/>
    </row>
    <row r="12" spans="1:26" s="138" customFormat="1" ht="33" customHeight="1" thickBot="1" x14ac:dyDescent="0.25">
      <c r="A12" s="896" t="s">
        <v>32</v>
      </c>
      <c r="B12" s="897" t="s">
        <v>33</v>
      </c>
      <c r="C12" s="897" t="s">
        <v>34</v>
      </c>
      <c r="D12" s="897" t="s">
        <v>109</v>
      </c>
      <c r="E12" s="897" t="s">
        <v>105</v>
      </c>
      <c r="F12" s="897" t="s">
        <v>62</v>
      </c>
      <c r="G12" s="1495"/>
      <c r="H12" s="897" t="s">
        <v>35</v>
      </c>
      <c r="I12" s="897" t="s">
        <v>36</v>
      </c>
      <c r="J12" s="898" t="s">
        <v>37</v>
      </c>
      <c r="K12" s="897" t="s">
        <v>38</v>
      </c>
      <c r="L12" s="1432"/>
      <c r="M12" s="1432"/>
      <c r="N12" s="1432"/>
      <c r="O12" s="1432"/>
      <c r="P12" s="1432"/>
      <c r="Q12" s="1432"/>
      <c r="R12" s="1472"/>
      <c r="S12" s="1582"/>
      <c r="T12" s="1579"/>
      <c r="U12" s="1579"/>
      <c r="V12" s="1579"/>
      <c r="W12" s="1579"/>
      <c r="X12" s="1579"/>
      <c r="Y12" s="1579"/>
      <c r="Z12" s="1579"/>
    </row>
    <row r="13" spans="1:26" s="143" customFormat="1" ht="69" customHeight="1" x14ac:dyDescent="0.25">
      <c r="A13" s="899">
        <v>1599</v>
      </c>
      <c r="B13" s="900" t="s">
        <v>85</v>
      </c>
      <c r="C13" s="901">
        <v>1</v>
      </c>
      <c r="D13" s="901">
        <v>0</v>
      </c>
      <c r="E13" s="901">
        <v>1599069</v>
      </c>
      <c r="F13" s="1588"/>
      <c r="G13" s="1589"/>
      <c r="H13" s="1589"/>
      <c r="I13" s="1589"/>
      <c r="J13" s="1590"/>
      <c r="K13" s="902" t="s">
        <v>186</v>
      </c>
      <c r="L13" s="901"/>
      <c r="M13" s="903">
        <f>+M14</f>
        <v>7936507.9365079366</v>
      </c>
      <c r="N13" s="903">
        <f>+N14</f>
        <v>1000000000</v>
      </c>
      <c r="O13" s="903">
        <f>SUM(O15:O16)</f>
        <v>0</v>
      </c>
      <c r="P13" s="903">
        <f>+P14</f>
        <v>1000000000</v>
      </c>
      <c r="Q13" s="903">
        <f>SUM(Q15:Q16)</f>
        <v>0</v>
      </c>
      <c r="R13" s="904">
        <f>+R14</f>
        <v>1000000000</v>
      </c>
      <c r="S13" s="852"/>
      <c r="T13" s="153"/>
      <c r="U13" s="156"/>
      <c r="V13" s="155"/>
      <c r="W13" s="154"/>
      <c r="X13" s="154"/>
      <c r="Y13" s="154"/>
      <c r="Z13" s="153"/>
    </row>
    <row r="14" spans="1:26" s="143" customFormat="1" ht="46.5" customHeight="1" thickBot="1" x14ac:dyDescent="0.3">
      <c r="A14" s="905">
        <v>1599</v>
      </c>
      <c r="B14" s="906" t="s">
        <v>85</v>
      </c>
      <c r="C14" s="907">
        <v>1</v>
      </c>
      <c r="D14" s="907">
        <v>0</v>
      </c>
      <c r="E14" s="907">
        <v>1599069</v>
      </c>
      <c r="F14" s="908" t="s">
        <v>94</v>
      </c>
      <c r="G14" s="1591"/>
      <c r="H14" s="1592"/>
      <c r="I14" s="1592"/>
      <c r="J14" s="1593"/>
      <c r="K14" s="909" t="s">
        <v>125</v>
      </c>
      <c r="L14" s="907"/>
      <c r="M14" s="910">
        <f>SUM(M16:M16)</f>
        <v>7936507.9365079366</v>
      </c>
      <c r="N14" s="910">
        <f t="shared" ref="N14:R14" si="0">SUM(N16:N16)</f>
        <v>1000000000</v>
      </c>
      <c r="O14" s="910">
        <f t="shared" si="0"/>
        <v>0</v>
      </c>
      <c r="P14" s="910">
        <f t="shared" si="0"/>
        <v>1000000000</v>
      </c>
      <c r="Q14" s="910">
        <f t="shared" si="0"/>
        <v>0</v>
      </c>
      <c r="R14" s="911">
        <f t="shared" si="0"/>
        <v>1000000000</v>
      </c>
      <c r="S14" s="852"/>
      <c r="T14" s="153"/>
      <c r="U14" s="156"/>
      <c r="V14" s="155"/>
      <c r="W14" s="154"/>
      <c r="X14" s="154"/>
      <c r="Y14" s="154"/>
      <c r="Z14" s="153"/>
    </row>
    <row r="15" spans="1:26" s="143" customFormat="1" ht="37.5" customHeight="1" thickBot="1" x14ac:dyDescent="0.3">
      <c r="A15" s="1594"/>
      <c r="B15" s="1595"/>
      <c r="C15" s="1595"/>
      <c r="D15" s="1595"/>
      <c r="E15" s="1595"/>
      <c r="F15" s="1595"/>
      <c r="G15" s="1595"/>
      <c r="H15" s="1595"/>
      <c r="I15" s="1596"/>
      <c r="J15" s="912">
        <v>1</v>
      </c>
      <c r="K15" s="913" t="s">
        <v>122</v>
      </c>
      <c r="L15" s="914"/>
      <c r="M15" s="915"/>
      <c r="N15" s="916"/>
      <c r="O15" s="916"/>
      <c r="P15" s="916"/>
      <c r="Q15" s="916"/>
      <c r="R15" s="917"/>
      <c r="S15" s="853"/>
      <c r="T15" s="144"/>
      <c r="U15" s="145"/>
      <c r="V15" s="146"/>
      <c r="W15" s="152"/>
      <c r="X15" s="147"/>
      <c r="Y15" s="148"/>
      <c r="Z15" s="148"/>
    </row>
    <row r="16" spans="1:26" s="143" customFormat="1" ht="62.25" customHeight="1" x14ac:dyDescent="0.25">
      <c r="A16" s="918">
        <v>1599</v>
      </c>
      <c r="B16" s="919" t="s">
        <v>85</v>
      </c>
      <c r="C16" s="919" t="s">
        <v>84</v>
      </c>
      <c r="D16" s="919" t="s">
        <v>106</v>
      </c>
      <c r="E16" s="920">
        <v>1599069</v>
      </c>
      <c r="F16" s="919" t="s">
        <v>94</v>
      </c>
      <c r="G16" s="920">
        <v>11</v>
      </c>
      <c r="H16" s="921" t="s">
        <v>39</v>
      </c>
      <c r="I16" s="921"/>
      <c r="J16" s="922" t="s">
        <v>40</v>
      </c>
      <c r="K16" s="923" t="s">
        <v>333</v>
      </c>
      <c r="L16" s="792">
        <v>126</v>
      </c>
      <c r="M16" s="655">
        <v>7936507.9365079366</v>
      </c>
      <c r="N16" s="795">
        <f>+M16*L16</f>
        <v>1000000000</v>
      </c>
      <c r="O16" s="795">
        <v>0</v>
      </c>
      <c r="P16" s="795">
        <f>+N16+O16</f>
        <v>1000000000</v>
      </c>
      <c r="Q16" s="795">
        <v>0</v>
      </c>
      <c r="R16" s="924">
        <f>+P16-Q16</f>
        <v>1000000000</v>
      </c>
      <c r="S16" s="866"/>
      <c r="T16" s="158"/>
      <c r="U16" s="158"/>
      <c r="V16" s="140"/>
      <c r="W16" s="140"/>
      <c r="X16" s="139"/>
      <c r="Y16" s="141"/>
      <c r="Z16" s="142"/>
    </row>
    <row r="17" spans="1:23" s="143" customFormat="1" ht="39.75" customHeight="1" x14ac:dyDescent="0.25">
      <c r="A17" s="1502" t="s">
        <v>50</v>
      </c>
      <c r="B17" s="1503"/>
      <c r="C17" s="1503"/>
      <c r="D17" s="1503"/>
      <c r="E17" s="1503"/>
      <c r="F17" s="1503"/>
      <c r="G17" s="1503"/>
      <c r="H17" s="1503"/>
      <c r="I17" s="1503"/>
      <c r="J17" s="1503"/>
      <c r="K17" s="1503"/>
      <c r="L17" s="1509"/>
      <c r="M17" s="816">
        <f>M16</f>
        <v>7936507.9365079366</v>
      </c>
      <c r="N17" s="816">
        <f t="shared" ref="N17:R18" si="1">N16</f>
        <v>1000000000</v>
      </c>
      <c r="O17" s="816">
        <f t="shared" si="1"/>
        <v>0</v>
      </c>
      <c r="P17" s="816">
        <f t="shared" si="1"/>
        <v>1000000000</v>
      </c>
      <c r="Q17" s="816">
        <f t="shared" si="1"/>
        <v>0</v>
      </c>
      <c r="R17" s="927">
        <f t="shared" si="1"/>
        <v>1000000000</v>
      </c>
      <c r="T17" s="50"/>
      <c r="U17" s="50"/>
      <c r="V17" s="50"/>
      <c r="W17" s="50"/>
    </row>
    <row r="18" spans="1:23" s="143" customFormat="1" ht="38.25" customHeight="1" x14ac:dyDescent="0.25">
      <c r="A18" s="928" t="s">
        <v>44</v>
      </c>
      <c r="B18" s="929"/>
      <c r="C18" s="929"/>
      <c r="D18" s="929"/>
      <c r="E18" s="929"/>
      <c r="F18" s="929"/>
      <c r="G18" s="929"/>
      <c r="H18" s="929"/>
      <c r="I18" s="929"/>
      <c r="J18" s="929"/>
      <c r="K18" s="1574"/>
      <c r="L18" s="1575"/>
      <c r="M18" s="816">
        <f>M17</f>
        <v>7936507.9365079366</v>
      </c>
      <c r="N18" s="816">
        <f t="shared" si="1"/>
        <v>1000000000</v>
      </c>
      <c r="O18" s="816">
        <f t="shared" si="1"/>
        <v>0</v>
      </c>
      <c r="P18" s="816">
        <f t="shared" si="1"/>
        <v>1000000000</v>
      </c>
      <c r="Q18" s="816">
        <f t="shared" si="1"/>
        <v>0</v>
      </c>
      <c r="R18" s="927">
        <f t="shared" si="1"/>
        <v>1000000000</v>
      </c>
    </row>
    <row r="19" spans="1:23" s="143" customFormat="1" ht="165" customHeight="1" x14ac:dyDescent="0.25">
      <c r="A19" s="1504" t="s">
        <v>196</v>
      </c>
      <c r="B19" s="1576"/>
      <c r="C19" s="1576"/>
      <c r="D19" s="1576"/>
      <c r="E19" s="1576"/>
      <c r="F19" s="1576"/>
      <c r="G19" s="1576"/>
      <c r="H19" s="1576"/>
      <c r="I19" s="1576"/>
      <c r="J19" s="1576"/>
      <c r="K19" s="1577"/>
      <c r="L19" s="930" t="s">
        <v>45</v>
      </c>
      <c r="M19" s="1505" t="s">
        <v>200</v>
      </c>
      <c r="N19" s="1505"/>
      <c r="O19" s="1506"/>
      <c r="P19" s="1507" t="s">
        <v>185</v>
      </c>
      <c r="Q19" s="1505"/>
      <c r="R19" s="1508"/>
      <c r="S19" s="160"/>
      <c r="T19" s="151"/>
    </row>
    <row r="20" spans="1:23" s="149" customFormat="1" ht="39" customHeight="1" thickBot="1" x14ac:dyDescent="0.3">
      <c r="A20" s="1510" t="s">
        <v>46</v>
      </c>
      <c r="B20" s="1511"/>
      <c r="C20" s="1500">
        <v>44586</v>
      </c>
      <c r="D20" s="1500"/>
      <c r="E20" s="1500"/>
      <c r="F20" s="1500"/>
      <c r="G20" s="1500"/>
      <c r="H20" s="1500"/>
      <c r="I20" s="1500"/>
      <c r="J20" s="1500"/>
      <c r="K20" s="1512"/>
      <c r="L20" s="932" t="str">
        <f>+A20</f>
        <v>FECHA:</v>
      </c>
      <c r="M20" s="1500">
        <f>+C20</f>
        <v>44586</v>
      </c>
      <c r="N20" s="1511"/>
      <c r="O20" s="1511"/>
      <c r="P20" s="933" t="str">
        <f>+L20</f>
        <v>FECHA:</v>
      </c>
      <c r="Q20" s="1500">
        <f>+M20</f>
        <v>44586</v>
      </c>
      <c r="R20" s="1501"/>
      <c r="S20" s="151"/>
      <c r="T20" s="160"/>
      <c r="U20" s="150"/>
    </row>
    <row r="21" spans="1:23" ht="20.25" x14ac:dyDescent="0.3">
      <c r="A21" s="157"/>
      <c r="B21" s="157"/>
      <c r="C21" s="157"/>
      <c r="D21" s="157"/>
      <c r="E21" s="157"/>
      <c r="F21" s="157"/>
      <c r="G21" s="157"/>
      <c r="H21" s="157"/>
      <c r="I21" s="157"/>
      <c r="J21" s="157"/>
      <c r="K21" s="157"/>
      <c r="L21" s="157"/>
      <c r="M21" s="157"/>
      <c r="N21" s="157"/>
      <c r="O21" s="157"/>
      <c r="P21" s="157"/>
      <c r="Q21" s="157"/>
      <c r="R21" s="157"/>
    </row>
    <row r="24" spans="1:23" s="134" customFormat="1" ht="32.25" customHeight="1" x14ac:dyDescent="0.25">
      <c r="P24" s="163" t="s">
        <v>87</v>
      </c>
      <c r="Q24" s="164"/>
      <c r="R24" s="136"/>
    </row>
    <row r="25" spans="1:23" s="135" customFormat="1" ht="32.25" customHeight="1" x14ac:dyDescent="0.25">
      <c r="P25" s="163" t="s">
        <v>59</v>
      </c>
      <c r="Q25" s="165"/>
      <c r="R25" s="137"/>
    </row>
    <row r="26" spans="1:23" x14ac:dyDescent="0.2">
      <c r="Q26" s="159"/>
    </row>
  </sheetData>
  <mergeCells count="49">
    <mergeCell ref="F13:J13"/>
    <mergeCell ref="G14:J14"/>
    <mergeCell ref="A15:I15"/>
    <mergeCell ref="A1:G1"/>
    <mergeCell ref="H1:P2"/>
    <mergeCell ref="Q1:R4"/>
    <mergeCell ref="S1:Z8"/>
    <mergeCell ref="A2:G2"/>
    <mergeCell ref="A3:G3"/>
    <mergeCell ref="H3:P4"/>
    <mergeCell ref="A4:G4"/>
    <mergeCell ref="A5:R5"/>
    <mergeCell ref="L6:R6"/>
    <mergeCell ref="A7:F7"/>
    <mergeCell ref="G7:K7"/>
    <mergeCell ref="L7:M7"/>
    <mergeCell ref="L8:M8"/>
    <mergeCell ref="Y9:Y12"/>
    <mergeCell ref="A9:G9"/>
    <mergeCell ref="H9:K9"/>
    <mergeCell ref="L9:M9"/>
    <mergeCell ref="S9:S12"/>
    <mergeCell ref="T9:T12"/>
    <mergeCell ref="R11:R12"/>
    <mergeCell ref="U9:U12"/>
    <mergeCell ref="V9:V12"/>
    <mergeCell ref="W9:W12"/>
    <mergeCell ref="X9:X12"/>
    <mergeCell ref="A17:L17"/>
    <mergeCell ref="K18:L18"/>
    <mergeCell ref="A19:K19"/>
    <mergeCell ref="M19:O19"/>
    <mergeCell ref="Z9:Z12"/>
    <mergeCell ref="L10:M10"/>
    <mergeCell ref="A11:F11"/>
    <mergeCell ref="G11:G12"/>
    <mergeCell ref="H11:I11"/>
    <mergeCell ref="J11:K11"/>
    <mergeCell ref="L11:L12"/>
    <mergeCell ref="M11:M12"/>
    <mergeCell ref="N11:N12"/>
    <mergeCell ref="O11:O12"/>
    <mergeCell ref="P11:P12"/>
    <mergeCell ref="Q11:Q12"/>
    <mergeCell ref="P19:R19"/>
    <mergeCell ref="A20:B20"/>
    <mergeCell ref="C20:K20"/>
    <mergeCell ref="M20:O20"/>
    <mergeCell ref="Q20:R20"/>
  </mergeCells>
  <printOptions horizontalCentered="1" verticalCentered="1"/>
  <pageMargins left="0.19685039370078741" right="0.19685039370078741" top="0.39370078740157483" bottom="0.39370078740157483" header="0.31496062992125984" footer="0.31496062992125984"/>
  <pageSetup paperSize="9" scale="36" fitToHeight="2" orientation="landscape" r:id="rId1"/>
  <headerFooter>
    <oddFooter>&amp;CPágina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2">
    <tabColor rgb="FF00B0F0"/>
    <pageSetUpPr fitToPage="1"/>
  </sheetPr>
  <dimension ref="A1:J41"/>
  <sheetViews>
    <sheetView zoomScale="70" zoomScaleNormal="70" workbookViewId="0">
      <pane xSplit="3" ySplit="4" topLeftCell="G5" activePane="bottomRight" state="frozen"/>
      <selection pane="topRight" activeCell="D1" sqref="D1"/>
      <selection pane="bottomLeft" activeCell="A4" sqref="A4"/>
      <selection pane="bottomRight" activeCell="G5" sqref="G5:G6"/>
    </sheetView>
  </sheetViews>
  <sheetFormatPr baseColWidth="10" defaultRowHeight="15" x14ac:dyDescent="0.25"/>
  <cols>
    <col min="1" max="1" width="4.28515625" customWidth="1"/>
    <col min="2" max="2" width="32.85546875" style="114" customWidth="1"/>
    <col min="3" max="3" width="24.140625" style="115" bestFit="1" customWidth="1"/>
    <col min="4" max="4" width="15" style="116" hidden="1" customWidth="1"/>
    <col min="5" max="5" width="22.85546875" style="117" customWidth="1"/>
    <col min="6" max="10" width="30.85546875" style="117" customWidth="1"/>
  </cols>
  <sheetData>
    <row r="1" spans="1:10" ht="18" customHeight="1" x14ac:dyDescent="0.25">
      <c r="A1" s="69"/>
      <c r="B1" s="1162" t="s">
        <v>60</v>
      </c>
      <c r="C1" s="1162"/>
      <c r="D1" s="1162"/>
      <c r="E1" s="1162"/>
      <c r="F1" s="1162"/>
      <c r="G1" s="1162"/>
      <c r="H1" s="1162"/>
      <c r="I1" s="1162"/>
      <c r="J1" s="1162"/>
    </row>
    <row r="2" spans="1:10" ht="7.5" customHeight="1" x14ac:dyDescent="0.25">
      <c r="A2" s="69"/>
      <c r="B2" s="70"/>
      <c r="C2" s="70"/>
      <c r="D2" s="70"/>
      <c r="E2" s="71"/>
      <c r="F2" s="71"/>
      <c r="G2" s="71"/>
      <c r="H2" s="71"/>
      <c r="I2" s="71"/>
      <c r="J2" s="71"/>
    </row>
    <row r="3" spans="1:10" ht="15.75" thickBot="1" x14ac:dyDescent="0.3">
      <c r="B3" s="72"/>
      <c r="C3" s="72"/>
      <c r="D3" s="72"/>
      <c r="E3" s="73"/>
      <c r="F3" s="73"/>
      <c r="G3" s="73"/>
      <c r="H3" s="73"/>
      <c r="I3" s="73"/>
      <c r="J3" s="73"/>
    </row>
    <row r="4" spans="1:10" ht="39.75" customHeight="1" thickTop="1" thickBot="1" x14ac:dyDescent="0.3">
      <c r="B4" s="74" t="s">
        <v>61</v>
      </c>
      <c r="C4" s="74" t="s">
        <v>62</v>
      </c>
      <c r="D4" s="74" t="s">
        <v>63</v>
      </c>
      <c r="E4" s="75" t="s">
        <v>64</v>
      </c>
      <c r="F4" s="76" t="s">
        <v>65</v>
      </c>
      <c r="G4" s="75" t="s">
        <v>66</v>
      </c>
      <c r="H4" s="76" t="s">
        <v>67</v>
      </c>
      <c r="I4" s="76" t="s">
        <v>68</v>
      </c>
      <c r="J4" s="75" t="s">
        <v>69</v>
      </c>
    </row>
    <row r="5" spans="1:10" ht="38.25" customHeight="1" thickTop="1" x14ac:dyDescent="0.25">
      <c r="B5" s="1163" t="s">
        <v>70</v>
      </c>
      <c r="C5" s="77" t="s">
        <v>71</v>
      </c>
      <c r="D5" s="78">
        <v>42298</v>
      </c>
      <c r="E5" s="79">
        <v>12655043400.83</v>
      </c>
      <c r="F5" s="79">
        <v>12655043400.83</v>
      </c>
      <c r="G5" s="79">
        <v>8324719216.1999998</v>
      </c>
      <c r="H5" s="79">
        <v>8324719216.1999998</v>
      </c>
      <c r="I5" s="79"/>
      <c r="J5" s="79">
        <f>SUM(F5:H5)</f>
        <v>29304481833.23</v>
      </c>
    </row>
    <row r="6" spans="1:10" ht="38.25" customHeight="1" thickBot="1" x14ac:dyDescent="0.3">
      <c r="B6" s="1164"/>
      <c r="C6" s="80" t="s">
        <v>72</v>
      </c>
      <c r="D6" s="81">
        <v>42284</v>
      </c>
      <c r="E6" s="82">
        <v>747082323.16999996</v>
      </c>
      <c r="F6" s="82">
        <v>747082323.16999996</v>
      </c>
      <c r="G6" s="82">
        <v>503178807.04000002</v>
      </c>
      <c r="H6" s="82">
        <v>503178807.04000002</v>
      </c>
      <c r="I6" s="82"/>
      <c r="J6" s="82">
        <f>SUM(F6:H6)</f>
        <v>1753439937.25</v>
      </c>
    </row>
    <row r="7" spans="1:10" ht="29.25" customHeight="1" thickTop="1" thickBot="1" x14ac:dyDescent="0.3">
      <c r="B7" s="1165" t="s">
        <v>73</v>
      </c>
      <c r="C7" s="1165"/>
      <c r="D7" s="1165"/>
      <c r="E7" s="83">
        <f>SUM(E5:E6)</f>
        <v>13402125724</v>
      </c>
      <c r="F7" s="83">
        <f>SUM(F5:F6)</f>
        <v>13402125724</v>
      </c>
      <c r="G7" s="83">
        <f>SUM(G5:G6)</f>
        <v>8827898023.2399998</v>
      </c>
      <c r="H7" s="83">
        <f>SUM(H5:H6)</f>
        <v>8827898023.2399998</v>
      </c>
      <c r="I7" s="83"/>
      <c r="J7" s="83">
        <f>SUM(J5:J6)</f>
        <v>31057921770.48</v>
      </c>
    </row>
    <row r="8" spans="1:10" ht="29.25" customHeight="1" thickTop="1" x14ac:dyDescent="0.25">
      <c r="B8" s="1159" t="s">
        <v>74</v>
      </c>
      <c r="C8" s="84" t="s">
        <v>71</v>
      </c>
      <c r="D8" s="85">
        <v>42648</v>
      </c>
      <c r="E8" s="86">
        <v>2834000000</v>
      </c>
      <c r="F8" s="87">
        <v>6145658631.25</v>
      </c>
      <c r="G8" s="86">
        <v>9932171000</v>
      </c>
      <c r="H8" s="87">
        <v>6145658631.25</v>
      </c>
      <c r="I8" s="88"/>
      <c r="J8" s="86">
        <f>SUM(F8:H8)</f>
        <v>22223488262.5</v>
      </c>
    </row>
    <row r="9" spans="1:10" ht="29.25" customHeight="1" x14ac:dyDescent="0.25">
      <c r="B9" s="1161"/>
      <c r="C9" s="89" t="s">
        <v>72</v>
      </c>
      <c r="D9" s="90">
        <v>42656</v>
      </c>
      <c r="E9" s="91">
        <v>166000000</v>
      </c>
      <c r="F9" s="92">
        <v>166000000</v>
      </c>
      <c r="G9" s="91">
        <v>582098000</v>
      </c>
      <c r="H9" s="92">
        <v>450377600</v>
      </c>
      <c r="I9" s="92"/>
      <c r="J9" s="91">
        <f>SUM(F9:H9)</f>
        <v>1198475600</v>
      </c>
    </row>
    <row r="10" spans="1:10" ht="29.25" customHeight="1" thickBot="1" x14ac:dyDescent="0.3">
      <c r="B10" s="1160"/>
      <c r="C10" s="93" t="s">
        <v>75</v>
      </c>
      <c r="D10" s="94"/>
      <c r="E10" s="95">
        <v>0</v>
      </c>
      <c r="F10" s="96">
        <v>178772556</v>
      </c>
      <c r="G10" s="95">
        <v>0</v>
      </c>
      <c r="H10" s="96"/>
      <c r="I10" s="96"/>
      <c r="J10" s="95"/>
    </row>
    <row r="11" spans="1:10" s="97" customFormat="1" ht="25.5" customHeight="1" thickTop="1" thickBot="1" x14ac:dyDescent="0.3">
      <c r="B11" s="1155" t="s">
        <v>73</v>
      </c>
      <c r="C11" s="1155"/>
      <c r="D11" s="1155"/>
      <c r="E11" s="98">
        <f>SUM(E8:E10)</f>
        <v>3000000000</v>
      </c>
      <c r="F11" s="99">
        <f>SUM(F8:F10)</f>
        <v>6490431187.25</v>
      </c>
      <c r="G11" s="98">
        <f>SUM(G8:G10)</f>
        <v>10514269000</v>
      </c>
      <c r="H11" s="99">
        <f>SUM(H8:H10)</f>
        <v>6596036231.25</v>
      </c>
      <c r="I11" s="99"/>
      <c r="J11" s="98">
        <f>SUM(J8:J10)</f>
        <v>23421963862.5</v>
      </c>
    </row>
    <row r="12" spans="1:10" ht="30" customHeight="1" thickTop="1" x14ac:dyDescent="0.25">
      <c r="B12" s="1159" t="s">
        <v>76</v>
      </c>
      <c r="C12" s="84" t="s">
        <v>71</v>
      </c>
      <c r="D12" s="85">
        <v>42667</v>
      </c>
      <c r="E12" s="86">
        <v>2055721234</v>
      </c>
      <c r="F12" s="87"/>
      <c r="G12" s="86">
        <v>6652242000</v>
      </c>
      <c r="H12" s="88">
        <v>6254969769.8500004</v>
      </c>
      <c r="I12" s="88"/>
      <c r="J12" s="86">
        <f>SUM(F12:H12)</f>
        <v>12907211769.85</v>
      </c>
    </row>
    <row r="13" spans="1:10" ht="30" customHeight="1" x14ac:dyDescent="0.25">
      <c r="B13" s="1161"/>
      <c r="C13" s="89" t="s">
        <v>72</v>
      </c>
      <c r="D13" s="90">
        <v>42647</v>
      </c>
      <c r="E13" s="91">
        <v>143900486</v>
      </c>
      <c r="F13" s="100">
        <v>143900486</v>
      </c>
      <c r="G13" s="91">
        <v>465657000</v>
      </c>
      <c r="H13" s="92">
        <v>277266914</v>
      </c>
      <c r="I13" s="92"/>
      <c r="J13" s="91">
        <f>SUM(F13:H13)</f>
        <v>886824400</v>
      </c>
    </row>
    <row r="14" spans="1:10" ht="30" customHeight="1" thickBot="1" x14ac:dyDescent="0.3">
      <c r="B14" s="1160"/>
      <c r="C14" s="93" t="s">
        <v>75</v>
      </c>
      <c r="D14" s="101"/>
      <c r="E14" s="95">
        <v>0</v>
      </c>
      <c r="F14" s="102">
        <v>2479513</v>
      </c>
      <c r="G14" s="95">
        <v>0</v>
      </c>
      <c r="H14" s="96"/>
      <c r="I14" s="96"/>
      <c r="J14" s="95"/>
    </row>
    <row r="15" spans="1:10" s="103" customFormat="1" ht="25.5" customHeight="1" thickTop="1" thickBot="1" x14ac:dyDescent="0.3">
      <c r="B15" s="1155" t="s">
        <v>73</v>
      </c>
      <c r="C15" s="1155"/>
      <c r="D15" s="1155"/>
      <c r="E15" s="98">
        <f>SUM(E12:E14)</f>
        <v>2199621720</v>
      </c>
      <c r="F15" s="99">
        <f>SUM(F12:F14)</f>
        <v>146379999</v>
      </c>
      <c r="G15" s="98">
        <f>SUM(G12:G14)</f>
        <v>7117899000</v>
      </c>
      <c r="H15" s="99">
        <f>SUM(H12:H14)</f>
        <v>6532236683.8500004</v>
      </c>
      <c r="I15" s="99"/>
      <c r="J15" s="98">
        <f>SUM(J12:J14)</f>
        <v>13794036169.85</v>
      </c>
    </row>
    <row r="16" spans="1:10" s="104" customFormat="1" ht="69" customHeight="1" thickTop="1" thickBot="1" x14ac:dyDescent="0.3">
      <c r="B16" s="105" t="s">
        <v>77</v>
      </c>
      <c r="C16" s="84" t="s">
        <v>71</v>
      </c>
      <c r="D16" s="85">
        <v>42675</v>
      </c>
      <c r="E16" s="86">
        <v>2000000000</v>
      </c>
      <c r="F16" s="88">
        <v>1949715555.75</v>
      </c>
      <c r="G16" s="86">
        <v>2000000000</v>
      </c>
      <c r="H16" s="88">
        <v>1949715555.75</v>
      </c>
      <c r="I16" s="106"/>
      <c r="J16" s="86">
        <f>SUM(F16:H16)</f>
        <v>5899431111.5</v>
      </c>
    </row>
    <row r="17" spans="2:10" s="108" customFormat="1" ht="25.5" customHeight="1" thickTop="1" thickBot="1" x14ac:dyDescent="0.3">
      <c r="B17" s="1158" t="s">
        <v>73</v>
      </c>
      <c r="C17" s="1158"/>
      <c r="D17" s="1158"/>
      <c r="E17" s="107">
        <f>+E16</f>
        <v>2000000000</v>
      </c>
      <c r="F17" s="99">
        <f>SUM(F16:F16)</f>
        <v>1949715555.75</v>
      </c>
      <c r="G17" s="98">
        <f>+G16</f>
        <v>2000000000</v>
      </c>
      <c r="H17" s="99">
        <f>SUM(H16:H16)</f>
        <v>1949715555.75</v>
      </c>
      <c r="I17" s="99"/>
      <c r="J17" s="98">
        <f>+J16</f>
        <v>5899431111.5</v>
      </c>
    </row>
    <row r="18" spans="2:10" ht="35.25" customHeight="1" thickTop="1" x14ac:dyDescent="0.25">
      <c r="B18" s="1159" t="s">
        <v>78</v>
      </c>
      <c r="C18" s="84" t="s">
        <v>79</v>
      </c>
      <c r="D18" s="85">
        <v>42653</v>
      </c>
      <c r="E18" s="86">
        <v>307692000</v>
      </c>
      <c r="F18" s="88">
        <v>307692307.69</v>
      </c>
      <c r="G18" s="86">
        <v>769231000</v>
      </c>
      <c r="H18" s="88">
        <v>649307692.30999994</v>
      </c>
      <c r="I18" s="88"/>
      <c r="J18" s="86">
        <f>SUM(F18:H18)</f>
        <v>1726231000</v>
      </c>
    </row>
    <row r="19" spans="2:10" ht="35.25" customHeight="1" thickBot="1" x14ac:dyDescent="0.3">
      <c r="B19" s="1160"/>
      <c r="C19" s="93" t="s">
        <v>72</v>
      </c>
      <c r="D19" s="101">
        <v>42648</v>
      </c>
      <c r="E19" s="95">
        <v>92308000</v>
      </c>
      <c r="F19" s="96">
        <v>84876922.909999996</v>
      </c>
      <c r="G19" s="95">
        <v>230769000</v>
      </c>
      <c r="H19" s="96">
        <v>212192094.09</v>
      </c>
      <c r="I19" s="96"/>
      <c r="J19" s="95">
        <f>SUM(F19:H19)</f>
        <v>527838017</v>
      </c>
    </row>
    <row r="20" spans="2:10" s="104" customFormat="1" ht="25.5" customHeight="1" thickTop="1" thickBot="1" x14ac:dyDescent="0.3">
      <c r="B20" s="1155" t="s">
        <v>73</v>
      </c>
      <c r="C20" s="1155"/>
      <c r="D20" s="1155"/>
      <c r="E20" s="98">
        <f>SUM(E18:E19)</f>
        <v>400000000</v>
      </c>
      <c r="F20" s="99">
        <f>SUM(F18:F19)</f>
        <v>392569230.60000002</v>
      </c>
      <c r="G20" s="98">
        <f>SUM(G18:G19)</f>
        <v>1000000000</v>
      </c>
      <c r="H20" s="99">
        <f>SUM(H18:H19)</f>
        <v>861499786.39999998</v>
      </c>
      <c r="I20" s="99"/>
      <c r="J20" s="98">
        <f>SUM(J18:J19)</f>
        <v>2254069017</v>
      </c>
    </row>
    <row r="21" spans="2:10" ht="20.25" customHeight="1" thickTop="1" x14ac:dyDescent="0.25">
      <c r="B21" s="1159" t="s">
        <v>80</v>
      </c>
      <c r="C21" s="84" t="s">
        <v>71</v>
      </c>
      <c r="D21" s="85"/>
      <c r="E21" s="86">
        <v>1651000000</v>
      </c>
      <c r="F21" s="88">
        <v>0</v>
      </c>
      <c r="G21" s="86">
        <v>7431000000</v>
      </c>
      <c r="H21" s="87">
        <v>9082000000</v>
      </c>
      <c r="I21" s="88">
        <v>1835000000</v>
      </c>
      <c r="J21" s="86">
        <f>SUM(F21:H21)</f>
        <v>16513000000</v>
      </c>
    </row>
    <row r="22" spans="2:10" ht="20.25" customHeight="1" x14ac:dyDescent="0.25">
      <c r="B22" s="1161"/>
      <c r="C22" s="89" t="s">
        <v>72</v>
      </c>
      <c r="D22" s="90"/>
      <c r="E22" s="91">
        <v>149000000</v>
      </c>
      <c r="F22" s="92">
        <v>0</v>
      </c>
      <c r="G22" s="91">
        <v>669000000</v>
      </c>
      <c r="H22" s="100">
        <v>818000000</v>
      </c>
      <c r="I22" s="109">
        <v>165000000</v>
      </c>
      <c r="J22" s="91">
        <f>SUM(F22:H22)</f>
        <v>1487000000</v>
      </c>
    </row>
    <row r="23" spans="2:10" ht="20.25" customHeight="1" thickBot="1" x14ac:dyDescent="0.3">
      <c r="B23" s="1160"/>
      <c r="C23" s="93" t="s">
        <v>75</v>
      </c>
      <c r="D23" s="101"/>
      <c r="E23" s="95">
        <v>0</v>
      </c>
      <c r="F23" s="96">
        <v>20000000</v>
      </c>
      <c r="G23" s="95">
        <v>0</v>
      </c>
      <c r="H23" s="96">
        <v>0</v>
      </c>
      <c r="I23" s="106">
        <v>0</v>
      </c>
      <c r="J23" s="95">
        <f>SUM(F23:H23)</f>
        <v>20000000</v>
      </c>
    </row>
    <row r="24" spans="2:10" s="104" customFormat="1" ht="25.5" customHeight="1" thickTop="1" thickBot="1" x14ac:dyDescent="0.3">
      <c r="B24" s="1155" t="s">
        <v>73</v>
      </c>
      <c r="C24" s="1155"/>
      <c r="D24" s="1155"/>
      <c r="E24" s="98">
        <f t="shared" ref="E24:J24" si="0">SUM(E21:E23)</f>
        <v>1800000000</v>
      </c>
      <c r="F24" s="99">
        <f t="shared" si="0"/>
        <v>20000000</v>
      </c>
      <c r="G24" s="98">
        <f t="shared" si="0"/>
        <v>8100000000</v>
      </c>
      <c r="H24" s="99">
        <f t="shared" si="0"/>
        <v>9900000000</v>
      </c>
      <c r="I24" s="99">
        <f t="shared" si="0"/>
        <v>2000000000</v>
      </c>
      <c r="J24" s="98">
        <f t="shared" si="0"/>
        <v>18020000000</v>
      </c>
    </row>
    <row r="25" spans="2:10" s="25" customFormat="1" ht="31.5" customHeight="1" thickTop="1" thickBot="1" x14ac:dyDescent="0.3">
      <c r="E25" s="110"/>
      <c r="G25" s="110"/>
      <c r="J25" s="110"/>
    </row>
    <row r="26" spans="2:10" ht="30" customHeight="1" thickTop="1" thickBot="1" x14ac:dyDescent="0.3">
      <c r="B26" s="1155" t="s">
        <v>81</v>
      </c>
      <c r="C26" s="1155"/>
      <c r="D26" s="111"/>
      <c r="E26" s="112">
        <f>+E11+E15+E17+E20+E24</f>
        <v>9399621720</v>
      </c>
      <c r="F26" s="113">
        <f>+F7+F11+F15+F17+F20+F24</f>
        <v>22401221696.599998</v>
      </c>
      <c r="G26" s="112">
        <f>+G11+G15+G17+G20+G24</f>
        <v>28732168000</v>
      </c>
      <c r="H26" s="113">
        <f>+H7+H11+H15+H17+H20+H24</f>
        <v>34667386280.490005</v>
      </c>
      <c r="I26" s="113">
        <f>+I7+I11+I15+I17+I20+I24</f>
        <v>2000000000</v>
      </c>
      <c r="J26" s="112">
        <f>+J11+J15+J17+J20+J24</f>
        <v>63389500160.849998</v>
      </c>
    </row>
    <row r="27" spans="2:10" ht="24.75" customHeight="1" thickTop="1" x14ac:dyDescent="0.25"/>
    <row r="28" spans="2:10" x14ac:dyDescent="0.25">
      <c r="B28" s="1156" t="s">
        <v>82</v>
      </c>
      <c r="C28" s="1156"/>
      <c r="D28" s="118"/>
      <c r="E28" s="119">
        <v>9399621720</v>
      </c>
      <c r="F28" s="119"/>
      <c r="G28" s="119">
        <v>28732168000</v>
      </c>
      <c r="H28" s="119"/>
      <c r="I28" s="119">
        <v>2000000000</v>
      </c>
      <c r="J28" s="120">
        <f>+E28+G28+I28</f>
        <v>40131789720</v>
      </c>
    </row>
    <row r="30" spans="2:10" x14ac:dyDescent="0.25">
      <c r="B30" s="1157" t="s">
        <v>83</v>
      </c>
      <c r="C30" s="1157"/>
      <c r="E30" s="117">
        <f>+E28-E26</f>
        <v>0</v>
      </c>
      <c r="F30" s="115"/>
      <c r="G30" s="121">
        <f>+G28-G26</f>
        <v>0</v>
      </c>
      <c r="I30" s="121">
        <f>+I28-I26</f>
        <v>0</v>
      </c>
    </row>
    <row r="31" spans="2:10" ht="36.75" customHeight="1" x14ac:dyDescent="0.25"/>
    <row r="32" spans="2:10" ht="31.5" customHeight="1" x14ac:dyDescent="0.25"/>
    <row r="33" ht="31.5" customHeight="1" x14ac:dyDescent="0.25"/>
    <row r="34" ht="31.5" customHeight="1" x14ac:dyDescent="0.25"/>
    <row r="35" ht="10.5" customHeight="1" x14ac:dyDescent="0.25"/>
    <row r="37" ht="9.75" customHeight="1" x14ac:dyDescent="0.25"/>
    <row r="38" ht="31.5" customHeight="1" x14ac:dyDescent="0.25"/>
    <row r="39" ht="39.75" customHeight="1" x14ac:dyDescent="0.25"/>
    <row r="40" ht="39.75" customHeight="1" x14ac:dyDescent="0.25"/>
    <row r="41" ht="28.5" customHeight="1" x14ac:dyDescent="0.25"/>
  </sheetData>
  <mergeCells count="15">
    <mergeCell ref="B12:B14"/>
    <mergeCell ref="B1:J1"/>
    <mergeCell ref="B5:B6"/>
    <mergeCell ref="B7:D7"/>
    <mergeCell ref="B8:B10"/>
    <mergeCell ref="B11:D11"/>
    <mergeCell ref="B26:C26"/>
    <mergeCell ref="B28:C28"/>
    <mergeCell ref="B30:C30"/>
    <mergeCell ref="B15:D15"/>
    <mergeCell ref="B17:D17"/>
    <mergeCell ref="B18:B19"/>
    <mergeCell ref="B20:D20"/>
    <mergeCell ref="B21:B23"/>
    <mergeCell ref="B24:D24"/>
  </mergeCells>
  <printOptions horizontalCentered="1"/>
  <pageMargins left="0.31496062992125984" right="0.31496062992125984" top="0.55118110236220474" bottom="0.55118110236220474" header="0.31496062992125984" footer="0.31496062992125984"/>
  <pageSetup scale="53" orientation="landscape" verticalDpi="2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ECC9E9-5DBB-4D4F-AB82-42A17AE6C740}">
  <sheetPr>
    <tabColor theme="8" tint="0.79998168889431442"/>
  </sheetPr>
  <dimension ref="A1:AF126"/>
  <sheetViews>
    <sheetView tabSelected="1" view="pageBreakPreview" topLeftCell="A31" zoomScale="55" zoomScaleNormal="80" zoomScaleSheetLayoutView="55" zoomScalePageLayoutView="55" workbookViewId="0">
      <selection activeCell="C17" sqref="C17:C19"/>
    </sheetView>
  </sheetViews>
  <sheetFormatPr baseColWidth="10" defaultColWidth="11.42578125" defaultRowHeight="16.5" x14ac:dyDescent="0.3"/>
  <cols>
    <col min="1" max="1" width="8.42578125" style="385" bestFit="1" customWidth="1"/>
    <col min="2" max="2" width="9" style="385" bestFit="1" customWidth="1"/>
    <col min="3" max="3" width="8" style="385" customWidth="1"/>
    <col min="4" max="4" width="7.42578125" style="385" customWidth="1"/>
    <col min="5" max="5" width="16.42578125" style="385" customWidth="1"/>
    <col min="6" max="6" width="7.5703125" style="385" customWidth="1"/>
    <col min="7" max="7" width="18.7109375" style="385" customWidth="1"/>
    <col min="8" max="9" width="8.5703125" style="385" customWidth="1"/>
    <col min="10" max="10" width="20.5703125" style="385" customWidth="1"/>
    <col min="11" max="11" width="105.7109375" style="386" customWidth="1"/>
    <col min="12" max="12" width="14.5703125" style="385" customWidth="1"/>
    <col min="13" max="13" width="35.7109375" style="385" customWidth="1"/>
    <col min="14" max="14" width="38.42578125" style="385" customWidth="1"/>
    <col min="15" max="15" width="29.5703125" style="385" customWidth="1"/>
    <col min="16" max="16" width="35.28515625" style="385" customWidth="1"/>
    <col min="17" max="17" width="31.85546875" style="385" bestFit="1" customWidth="1"/>
    <col min="18" max="18" width="32.42578125" style="385" customWidth="1"/>
    <col min="19" max="19" width="35.7109375" style="385" bestFit="1" customWidth="1"/>
    <col min="20" max="20" width="29" style="385" customWidth="1"/>
    <col min="21" max="21" width="31.28515625" style="400" bestFit="1" customWidth="1"/>
    <col min="22" max="22" width="26.5703125" style="401" bestFit="1" customWidth="1"/>
    <col min="23" max="23" width="21.7109375" style="204" customWidth="1"/>
    <col min="24" max="24" width="25.85546875" style="204" bestFit="1" customWidth="1"/>
    <col min="25" max="25" width="37.42578125" style="204" customWidth="1"/>
    <col min="26" max="26" width="27.28515625" style="204" customWidth="1"/>
    <col min="27" max="27" width="34.7109375" style="204" customWidth="1"/>
    <col min="28" max="28" width="24.5703125" style="204" bestFit="1" customWidth="1"/>
    <col min="29" max="29" width="21" style="204" customWidth="1"/>
    <col min="30" max="30" width="21.7109375" style="204" customWidth="1"/>
    <col min="31" max="31" width="16.28515625" style="204" customWidth="1"/>
    <col min="32" max="32" width="11.42578125" style="204"/>
    <col min="33" max="16384" width="11.42578125" style="385"/>
  </cols>
  <sheetData>
    <row r="1" spans="1:29" s="174" customFormat="1" ht="27" customHeight="1" x14ac:dyDescent="0.25">
      <c r="A1" s="1197" t="s">
        <v>1</v>
      </c>
      <c r="B1" s="1198"/>
      <c r="C1" s="1198"/>
      <c r="D1" s="1198"/>
      <c r="E1" s="1198"/>
      <c r="F1" s="1198"/>
      <c r="G1" s="1199"/>
      <c r="H1" s="1200" t="s">
        <v>174</v>
      </c>
      <c r="I1" s="1200"/>
      <c r="J1" s="1200"/>
      <c r="K1" s="1200"/>
      <c r="L1" s="1200"/>
      <c r="M1" s="1200"/>
      <c r="N1" s="1200"/>
      <c r="O1" s="1200"/>
      <c r="P1" s="1200"/>
      <c r="Q1" s="1201" t="s">
        <v>5</v>
      </c>
      <c r="R1" s="1201"/>
    </row>
    <row r="2" spans="1:29" s="174" customFormat="1" ht="24.75" customHeight="1" x14ac:dyDescent="0.25">
      <c r="A2" s="1202" t="s">
        <v>303</v>
      </c>
      <c r="B2" s="1202"/>
      <c r="C2" s="1202"/>
      <c r="D2" s="1202"/>
      <c r="E2" s="1202"/>
      <c r="F2" s="1202"/>
      <c r="G2" s="1202"/>
      <c r="H2" s="1200"/>
      <c r="I2" s="1200"/>
      <c r="J2" s="1200"/>
      <c r="K2" s="1200"/>
      <c r="L2" s="1200"/>
      <c r="M2" s="1200"/>
      <c r="N2" s="1200"/>
      <c r="O2" s="1200"/>
      <c r="P2" s="1200"/>
      <c r="Q2" s="1201"/>
      <c r="R2" s="1201"/>
    </row>
    <row r="3" spans="1:29" s="174" customFormat="1" ht="23.25" customHeight="1" x14ac:dyDescent="0.25">
      <c r="A3" s="1202" t="s">
        <v>304</v>
      </c>
      <c r="B3" s="1202"/>
      <c r="C3" s="1202"/>
      <c r="D3" s="1202"/>
      <c r="E3" s="1202"/>
      <c r="F3" s="1202"/>
      <c r="G3" s="1202"/>
      <c r="H3" s="1200" t="s">
        <v>175</v>
      </c>
      <c r="I3" s="1200"/>
      <c r="J3" s="1200"/>
      <c r="K3" s="1200"/>
      <c r="L3" s="1200"/>
      <c r="M3" s="1200"/>
      <c r="N3" s="1200"/>
      <c r="O3" s="1200"/>
      <c r="P3" s="1200"/>
      <c r="Q3" s="1201"/>
      <c r="R3" s="1201"/>
    </row>
    <row r="4" spans="1:29" s="174" customFormat="1" ht="22.5" customHeight="1" x14ac:dyDescent="0.25">
      <c r="A4" s="1197" t="s">
        <v>305</v>
      </c>
      <c r="B4" s="1198"/>
      <c r="C4" s="1198"/>
      <c r="D4" s="1198"/>
      <c r="E4" s="1198"/>
      <c r="F4" s="1198"/>
      <c r="G4" s="1199"/>
      <c r="H4" s="1200"/>
      <c r="I4" s="1200"/>
      <c r="J4" s="1200"/>
      <c r="K4" s="1200"/>
      <c r="L4" s="1200"/>
      <c r="M4" s="1200"/>
      <c r="N4" s="1200"/>
      <c r="O4" s="1200"/>
      <c r="P4" s="1200"/>
      <c r="Q4" s="1201"/>
      <c r="R4" s="1201"/>
    </row>
    <row r="5" spans="1:29" s="179" customFormat="1" ht="23.25" customHeight="1" x14ac:dyDescent="0.25">
      <c r="A5" s="175"/>
      <c r="B5" s="176"/>
      <c r="C5" s="176"/>
      <c r="D5" s="176"/>
      <c r="E5" s="176"/>
      <c r="F5" s="176"/>
      <c r="G5" s="176"/>
      <c r="H5" s="177"/>
      <c r="I5" s="177"/>
      <c r="J5" s="177"/>
      <c r="K5" s="178"/>
      <c r="L5" s="1203" t="s">
        <v>204</v>
      </c>
      <c r="M5" s="1203"/>
      <c r="N5" s="1203"/>
      <c r="O5" s="1203"/>
      <c r="P5" s="1203"/>
      <c r="Q5" s="1203"/>
      <c r="R5" s="1203"/>
      <c r="S5" s="174"/>
      <c r="T5" s="174"/>
      <c r="U5" s="174"/>
      <c r="V5" s="174"/>
      <c r="W5" s="174"/>
      <c r="X5" s="174"/>
      <c r="Y5" s="174"/>
      <c r="Z5" s="174"/>
      <c r="AA5" s="174"/>
      <c r="AB5" s="174"/>
      <c r="AC5" s="174"/>
    </row>
    <row r="6" spans="1:29" s="179" customFormat="1" ht="43.5" customHeight="1" x14ac:dyDescent="0.25">
      <c r="A6" s="1204" t="s">
        <v>92</v>
      </c>
      <c r="B6" s="1205"/>
      <c r="C6" s="1205"/>
      <c r="D6" s="1205"/>
      <c r="E6" s="1205"/>
      <c r="F6" s="1205"/>
      <c r="G6" s="1206" t="s">
        <v>95</v>
      </c>
      <c r="H6" s="1206"/>
      <c r="I6" s="1206"/>
      <c r="J6" s="1206"/>
      <c r="K6" s="1207"/>
      <c r="L6" s="1208" t="s">
        <v>7</v>
      </c>
      <c r="M6" s="1209"/>
      <c r="N6" s="180">
        <v>0</v>
      </c>
      <c r="O6" s="181"/>
      <c r="P6" s="182" t="s">
        <v>8</v>
      </c>
      <c r="Q6" s="180">
        <f>+M104</f>
        <v>105000000000.00256</v>
      </c>
      <c r="R6" s="183"/>
      <c r="S6" s="174"/>
      <c r="T6" s="174"/>
      <c r="U6" s="174"/>
      <c r="V6" s="174"/>
      <c r="W6" s="174"/>
      <c r="X6" s="174"/>
      <c r="Y6" s="174"/>
      <c r="Z6" s="174"/>
      <c r="AA6" s="174"/>
      <c r="AB6" s="174"/>
      <c r="AC6" s="174"/>
    </row>
    <row r="7" spans="1:29" s="179" customFormat="1" ht="25.5" customHeight="1" x14ac:dyDescent="0.25">
      <c r="A7" s="184"/>
      <c r="B7" s="185"/>
      <c r="C7" s="185"/>
      <c r="D7" s="185"/>
      <c r="E7" s="185"/>
      <c r="F7" s="185"/>
      <c r="G7" s="185"/>
      <c r="H7" s="185"/>
      <c r="I7" s="185"/>
      <c r="J7" s="185"/>
      <c r="K7" s="186"/>
      <c r="L7" s="1210" t="s">
        <v>9</v>
      </c>
      <c r="M7" s="1211"/>
      <c r="N7" s="187">
        <v>0</v>
      </c>
      <c r="O7" s="188"/>
      <c r="P7" s="189" t="s">
        <v>10</v>
      </c>
      <c r="Q7" s="187">
        <v>0</v>
      </c>
      <c r="R7" s="186"/>
      <c r="S7" s="1193" t="s">
        <v>226</v>
      </c>
      <c r="T7" s="1194"/>
      <c r="U7" s="1194"/>
      <c r="V7" s="1194"/>
      <c r="W7" s="1194"/>
      <c r="X7" s="1194"/>
      <c r="Y7" s="1194"/>
      <c r="Z7" s="1194"/>
      <c r="AA7" s="174"/>
      <c r="AB7" s="174"/>
      <c r="AC7" s="174"/>
    </row>
    <row r="8" spans="1:29" s="195" customFormat="1" ht="26.25" customHeight="1" x14ac:dyDescent="0.25">
      <c r="A8" s="1212" t="s">
        <v>11</v>
      </c>
      <c r="B8" s="1213"/>
      <c r="C8" s="1213"/>
      <c r="D8" s="1213"/>
      <c r="E8" s="1213"/>
      <c r="F8" s="1213"/>
      <c r="G8" s="1213"/>
      <c r="H8" s="1214">
        <v>2018011000669</v>
      </c>
      <c r="I8" s="1214"/>
      <c r="J8" s="1214"/>
      <c r="K8" s="1215"/>
      <c r="L8" s="1216"/>
      <c r="M8" s="1217"/>
      <c r="N8" s="190"/>
      <c r="O8" s="191"/>
      <c r="P8" s="192"/>
      <c r="Q8" s="193"/>
      <c r="R8" s="194"/>
      <c r="S8" s="1193"/>
      <c r="T8" s="1194"/>
      <c r="U8" s="1194"/>
      <c r="V8" s="1194"/>
      <c r="W8" s="1194"/>
      <c r="X8" s="1194"/>
      <c r="Y8" s="1194"/>
      <c r="Z8" s="1194"/>
      <c r="AA8" s="174"/>
      <c r="AB8" s="174"/>
      <c r="AC8" s="174"/>
    </row>
    <row r="9" spans="1:29" s="179" customFormat="1" ht="22.5" customHeight="1" x14ac:dyDescent="0.25">
      <c r="A9" s="196"/>
      <c r="B9" s="197"/>
      <c r="C9" s="197"/>
      <c r="D9" s="197"/>
      <c r="E9" s="197"/>
      <c r="F9" s="197"/>
      <c r="G9" s="197"/>
      <c r="H9" s="198"/>
      <c r="I9" s="198"/>
      <c r="J9" s="198"/>
      <c r="K9" s="199"/>
      <c r="L9" s="1218" t="s">
        <v>20</v>
      </c>
      <c r="M9" s="1219"/>
      <c r="N9" s="200">
        <f>+N6+N7+Q6+Q7</f>
        <v>105000000000.00256</v>
      </c>
      <c r="O9" s="201"/>
      <c r="P9" s="202"/>
      <c r="Q9" s="202"/>
      <c r="R9" s="203"/>
      <c r="S9" s="1195"/>
      <c r="T9" s="1196"/>
      <c r="U9" s="1196"/>
      <c r="V9" s="1196"/>
      <c r="W9" s="1196"/>
      <c r="X9" s="1196"/>
      <c r="Y9" s="1196"/>
      <c r="Z9" s="1196"/>
      <c r="AA9" s="174"/>
      <c r="AB9" s="174"/>
      <c r="AC9" s="174"/>
    </row>
    <row r="10" spans="1:29" s="204" customFormat="1" ht="45" customHeight="1" x14ac:dyDescent="0.3">
      <c r="A10" s="1177" t="s">
        <v>56</v>
      </c>
      <c r="B10" s="1177"/>
      <c r="C10" s="1177"/>
      <c r="D10" s="1177"/>
      <c r="E10" s="1177"/>
      <c r="F10" s="1177"/>
      <c r="G10" s="1177" t="s">
        <v>108</v>
      </c>
      <c r="H10" s="1177" t="s">
        <v>23</v>
      </c>
      <c r="I10" s="1177"/>
      <c r="J10" s="1179" t="s">
        <v>24</v>
      </c>
      <c r="K10" s="1179"/>
      <c r="L10" s="1180" t="s">
        <v>140</v>
      </c>
      <c r="M10" s="1180" t="s">
        <v>26</v>
      </c>
      <c r="N10" s="1180" t="s">
        <v>27</v>
      </c>
      <c r="O10" s="1180" t="s">
        <v>28</v>
      </c>
      <c r="P10" s="1180" t="s">
        <v>55</v>
      </c>
      <c r="Q10" s="1180" t="s">
        <v>30</v>
      </c>
      <c r="R10" s="1180" t="s">
        <v>31</v>
      </c>
      <c r="S10" s="1168" t="s">
        <v>12</v>
      </c>
      <c r="T10" s="1168" t="s">
        <v>13</v>
      </c>
      <c r="U10" s="1173" t="s">
        <v>14</v>
      </c>
      <c r="V10" s="1173" t="s">
        <v>15</v>
      </c>
      <c r="W10" s="1173" t="s">
        <v>16</v>
      </c>
      <c r="X10" s="1173" t="s">
        <v>17</v>
      </c>
      <c r="Y10" s="1173" t="s">
        <v>18</v>
      </c>
      <c r="Z10" s="1173" t="s">
        <v>19</v>
      </c>
      <c r="AA10" s="174"/>
      <c r="AB10" s="174"/>
      <c r="AC10" s="174"/>
    </row>
    <row r="11" spans="1:29" s="204" customFormat="1" ht="32.450000000000003" customHeight="1" thickBot="1" x14ac:dyDescent="0.35">
      <c r="A11" s="205" t="s">
        <v>32</v>
      </c>
      <c r="B11" s="205" t="s">
        <v>33</v>
      </c>
      <c r="C11" s="205" t="s">
        <v>34</v>
      </c>
      <c r="D11" s="205" t="s">
        <v>141</v>
      </c>
      <c r="E11" s="205" t="s">
        <v>105</v>
      </c>
      <c r="F11" s="205" t="s">
        <v>62</v>
      </c>
      <c r="G11" s="1178"/>
      <c r="H11" s="205" t="s">
        <v>35</v>
      </c>
      <c r="I11" s="205" t="s">
        <v>36</v>
      </c>
      <c r="J11" s="206" t="s">
        <v>37</v>
      </c>
      <c r="K11" s="206" t="s">
        <v>38</v>
      </c>
      <c r="L11" s="1173"/>
      <c r="M11" s="1173"/>
      <c r="N11" s="1173"/>
      <c r="O11" s="1173"/>
      <c r="P11" s="1173"/>
      <c r="Q11" s="1173"/>
      <c r="R11" s="1173"/>
      <c r="S11" s="1169"/>
      <c r="T11" s="1169"/>
      <c r="U11" s="1174"/>
      <c r="V11" s="1174"/>
      <c r="W11" s="1174"/>
      <c r="X11" s="1174"/>
      <c r="Y11" s="1174"/>
      <c r="Z11" s="1174"/>
      <c r="AA11" s="174"/>
      <c r="AB11" s="174"/>
      <c r="AC11" s="174"/>
    </row>
    <row r="12" spans="1:29" s="174" customFormat="1" ht="48" customHeight="1" x14ac:dyDescent="0.25">
      <c r="A12" s="1246"/>
      <c r="B12" s="1247"/>
      <c r="C12" s="1247"/>
      <c r="D12" s="1247"/>
      <c r="E12" s="1247"/>
      <c r="F12" s="1247"/>
      <c r="G12" s="1247"/>
      <c r="H12" s="1247"/>
      <c r="I12" s="1247"/>
      <c r="J12" s="1248"/>
      <c r="K12" s="207" t="s">
        <v>165</v>
      </c>
      <c r="L12" s="1235"/>
      <c r="M12" s="1236"/>
      <c r="N12" s="1236"/>
      <c r="O12" s="1236"/>
      <c r="P12" s="1236"/>
      <c r="Q12" s="1236"/>
      <c r="R12" s="1237"/>
      <c r="S12" s="1170"/>
      <c r="T12" s="1169"/>
      <c r="U12" s="1174"/>
      <c r="V12" s="1174"/>
      <c r="W12" s="1174"/>
      <c r="X12" s="1174"/>
      <c r="Y12" s="1174"/>
      <c r="Z12" s="1174"/>
    </row>
    <row r="13" spans="1:29" s="174" customFormat="1" ht="32.25" customHeight="1" x14ac:dyDescent="0.25">
      <c r="A13" s="208">
        <v>1501</v>
      </c>
      <c r="B13" s="209" t="s">
        <v>85</v>
      </c>
      <c r="C13" s="210">
        <v>17</v>
      </c>
      <c r="D13" s="210">
        <v>0</v>
      </c>
      <c r="E13" s="211" t="s">
        <v>107</v>
      </c>
      <c r="F13" s="1249"/>
      <c r="G13" s="1250"/>
      <c r="H13" s="1250"/>
      <c r="I13" s="1250"/>
      <c r="J13" s="1251"/>
      <c r="K13" s="212" t="s">
        <v>166</v>
      </c>
      <c r="L13" s="213"/>
      <c r="M13" s="166">
        <f>+M14</f>
        <v>84237468634.072571</v>
      </c>
      <c r="N13" s="166">
        <f t="shared" ref="N13:R13" si="0">+N14</f>
        <v>84237468634.072571</v>
      </c>
      <c r="O13" s="166">
        <f t="shared" si="0"/>
        <v>0</v>
      </c>
      <c r="P13" s="166">
        <f t="shared" si="0"/>
        <v>84237468634.072571</v>
      </c>
      <c r="Q13" s="166">
        <f t="shared" si="0"/>
        <v>0</v>
      </c>
      <c r="R13" s="214">
        <f t="shared" si="0"/>
        <v>84237468634.072571</v>
      </c>
      <c r="S13" s="1171"/>
      <c r="T13" s="1172"/>
      <c r="U13" s="1175"/>
      <c r="V13" s="1175"/>
      <c r="W13" s="1175"/>
      <c r="X13" s="1175"/>
      <c r="Y13" s="1175"/>
      <c r="Z13" s="1175"/>
    </row>
    <row r="14" spans="1:29" s="174" customFormat="1" ht="30" customHeight="1" thickBot="1" x14ac:dyDescent="0.3">
      <c r="A14" s="215">
        <v>1501</v>
      </c>
      <c r="B14" s="216" t="s">
        <v>85</v>
      </c>
      <c r="C14" s="217">
        <v>17</v>
      </c>
      <c r="D14" s="217">
        <v>0</v>
      </c>
      <c r="E14" s="218" t="s">
        <v>107</v>
      </c>
      <c r="F14" s="216" t="s">
        <v>94</v>
      </c>
      <c r="G14" s="1252"/>
      <c r="H14" s="1253"/>
      <c r="I14" s="1253"/>
      <c r="J14" s="1254"/>
      <c r="K14" s="219" t="s">
        <v>125</v>
      </c>
      <c r="L14" s="220"/>
      <c r="M14" s="221">
        <f>+M15+M20+M25+M30+M33+M36+M39+M42+M45+M48</f>
        <v>84237468634.072571</v>
      </c>
      <c r="N14" s="221">
        <f t="shared" ref="N14:R14" si="1">+N15+N20+N25+N30+N33+N36+N39+N42+N45+N48</f>
        <v>84237468634.072571</v>
      </c>
      <c r="O14" s="221">
        <f t="shared" si="1"/>
        <v>0</v>
      </c>
      <c r="P14" s="221">
        <f t="shared" si="1"/>
        <v>84237468634.072571</v>
      </c>
      <c r="Q14" s="221">
        <f t="shared" si="1"/>
        <v>0</v>
      </c>
      <c r="R14" s="222">
        <f t="shared" si="1"/>
        <v>84237468634.072571</v>
      </c>
      <c r="S14" s="223"/>
      <c r="T14" s="224"/>
      <c r="U14" s="224"/>
      <c r="V14" s="224"/>
      <c r="W14" s="224"/>
      <c r="X14" s="224"/>
      <c r="Y14" s="224"/>
      <c r="Z14" s="224"/>
    </row>
    <row r="15" spans="1:29" s="235" customFormat="1" ht="48" customHeight="1" thickBot="1" x14ac:dyDescent="0.3">
      <c r="A15" s="1190"/>
      <c r="B15" s="1191"/>
      <c r="C15" s="1191"/>
      <c r="D15" s="1191"/>
      <c r="E15" s="1191"/>
      <c r="F15" s="1191"/>
      <c r="G15" s="1191"/>
      <c r="H15" s="1191"/>
      <c r="I15" s="1192"/>
      <c r="J15" s="225">
        <v>1</v>
      </c>
      <c r="K15" s="226" t="s">
        <v>192</v>
      </c>
      <c r="L15" s="225"/>
      <c r="M15" s="170">
        <f t="shared" ref="M15:R15" si="2">SUM(M16:M19)</f>
        <v>17878612043.689999</v>
      </c>
      <c r="N15" s="170">
        <f t="shared" si="2"/>
        <v>17878612043.689999</v>
      </c>
      <c r="O15" s="170">
        <f t="shared" si="2"/>
        <v>0</v>
      </c>
      <c r="P15" s="170">
        <f t="shared" si="2"/>
        <v>17878612043.689999</v>
      </c>
      <c r="Q15" s="170">
        <f t="shared" si="2"/>
        <v>0</v>
      </c>
      <c r="R15" s="227">
        <f t="shared" si="2"/>
        <v>17878612043.689999</v>
      </c>
      <c r="S15" s="228"/>
      <c r="T15" s="171"/>
      <c r="U15" s="229"/>
      <c r="V15" s="230"/>
      <c r="W15" s="231"/>
      <c r="X15" s="232"/>
      <c r="Y15" s="233"/>
      <c r="Z15" s="233"/>
      <c r="AA15" s="234"/>
      <c r="AB15" s="234"/>
      <c r="AC15" s="234"/>
    </row>
    <row r="16" spans="1:29" s="247" customFormat="1" ht="50.25" customHeight="1" x14ac:dyDescent="0.25">
      <c r="A16" s="236">
        <v>1501</v>
      </c>
      <c r="B16" s="237" t="s">
        <v>85</v>
      </c>
      <c r="C16" s="236">
        <v>17</v>
      </c>
      <c r="D16" s="236">
        <v>0</v>
      </c>
      <c r="E16" s="238">
        <v>1501019</v>
      </c>
      <c r="F16" s="237" t="s">
        <v>94</v>
      </c>
      <c r="G16" s="236">
        <v>11</v>
      </c>
      <c r="H16" s="236" t="s">
        <v>39</v>
      </c>
      <c r="I16" s="236"/>
      <c r="J16" s="236" t="s">
        <v>40</v>
      </c>
      <c r="K16" s="239" t="s">
        <v>229</v>
      </c>
      <c r="L16" s="236">
        <v>1</v>
      </c>
      <c r="M16" s="240">
        <v>11182754901.15</v>
      </c>
      <c r="N16" s="240">
        <f>+L16*M16</f>
        <v>11182754901.15</v>
      </c>
      <c r="O16" s="240">
        <v>0</v>
      </c>
      <c r="P16" s="240">
        <f t="shared" ref="P16:P17" si="3">+N16+O16</f>
        <v>11182754901.15</v>
      </c>
      <c r="Q16" s="240">
        <v>0</v>
      </c>
      <c r="R16" s="240">
        <f t="shared" ref="R16:R17" si="4">+P16-Q16</f>
        <v>11182754901.15</v>
      </c>
      <c r="S16" s="241"/>
      <c r="T16" s="241"/>
      <c r="U16" s="242"/>
      <c r="V16" s="243"/>
      <c r="W16" s="244"/>
      <c r="X16" s="245"/>
      <c r="Y16" s="246"/>
      <c r="Z16" s="246"/>
    </row>
    <row r="17" spans="1:29" s="247" customFormat="1" ht="50.25" customHeight="1" x14ac:dyDescent="0.25">
      <c r="A17" s="248">
        <v>1501</v>
      </c>
      <c r="B17" s="249" t="s">
        <v>85</v>
      </c>
      <c r="C17" s="248">
        <v>17</v>
      </c>
      <c r="D17" s="248">
        <v>0</v>
      </c>
      <c r="E17" s="250">
        <v>1501019</v>
      </c>
      <c r="F17" s="249" t="s">
        <v>94</v>
      </c>
      <c r="G17" s="248">
        <v>11</v>
      </c>
      <c r="H17" s="248" t="s">
        <v>39</v>
      </c>
      <c r="I17" s="248"/>
      <c r="J17" s="248" t="s">
        <v>41</v>
      </c>
      <c r="K17" s="251" t="s">
        <v>230</v>
      </c>
      <c r="L17" s="248">
        <v>1</v>
      </c>
      <c r="M17" s="161">
        <v>542857142.53999996</v>
      </c>
      <c r="N17" s="161">
        <f t="shared" ref="N17:N19" si="5">+L17*M17</f>
        <v>542857142.53999996</v>
      </c>
      <c r="O17" s="161">
        <v>0</v>
      </c>
      <c r="P17" s="161">
        <f t="shared" si="3"/>
        <v>542857142.53999996</v>
      </c>
      <c r="Q17" s="161">
        <v>0</v>
      </c>
      <c r="R17" s="161">
        <f t="shared" si="4"/>
        <v>542857142.53999996</v>
      </c>
      <c r="S17" s="241"/>
      <c r="T17" s="241"/>
      <c r="U17" s="242"/>
      <c r="V17" s="243"/>
      <c r="W17" s="244"/>
      <c r="X17" s="245"/>
      <c r="Y17" s="246"/>
      <c r="Z17" s="246"/>
    </row>
    <row r="18" spans="1:29" s="247" customFormat="1" ht="50.25" customHeight="1" x14ac:dyDescent="0.25">
      <c r="A18" s="248">
        <v>1501</v>
      </c>
      <c r="B18" s="249" t="s">
        <v>85</v>
      </c>
      <c r="C18" s="248">
        <v>17</v>
      </c>
      <c r="D18" s="248">
        <v>0</v>
      </c>
      <c r="E18" s="250">
        <v>1501019</v>
      </c>
      <c r="F18" s="249" t="s">
        <v>94</v>
      </c>
      <c r="G18" s="248">
        <v>11</v>
      </c>
      <c r="H18" s="248" t="s">
        <v>39</v>
      </c>
      <c r="I18" s="248"/>
      <c r="J18" s="248" t="s">
        <v>144</v>
      </c>
      <c r="K18" s="251" t="s">
        <v>231</v>
      </c>
      <c r="L18" s="248">
        <v>1</v>
      </c>
      <c r="M18" s="161">
        <v>5858052437</v>
      </c>
      <c r="N18" s="161">
        <f t="shared" si="5"/>
        <v>5858052437</v>
      </c>
      <c r="O18" s="161">
        <v>0</v>
      </c>
      <c r="P18" s="161">
        <f t="shared" ref="P18:P19" si="6">+N18+O18</f>
        <v>5858052437</v>
      </c>
      <c r="Q18" s="161">
        <v>0</v>
      </c>
      <c r="R18" s="161">
        <f t="shared" ref="R18:R19" si="7">+P18-Q18</f>
        <v>5858052437</v>
      </c>
      <c r="S18" s="241"/>
      <c r="T18" s="241"/>
      <c r="U18" s="242"/>
      <c r="V18" s="243"/>
      <c r="W18" s="244"/>
      <c r="X18" s="245"/>
      <c r="Y18" s="246"/>
      <c r="Z18" s="246"/>
    </row>
    <row r="19" spans="1:29" s="247" customFormat="1" ht="42.75" customHeight="1" thickBot="1" x14ac:dyDescent="0.3">
      <c r="A19" s="252">
        <v>1501</v>
      </c>
      <c r="B19" s="253" t="s">
        <v>85</v>
      </c>
      <c r="C19" s="252">
        <v>17</v>
      </c>
      <c r="D19" s="252">
        <v>0</v>
      </c>
      <c r="E19" s="254">
        <v>1501019</v>
      </c>
      <c r="F19" s="253" t="s">
        <v>94</v>
      </c>
      <c r="G19" s="252">
        <v>11</v>
      </c>
      <c r="H19" s="252" t="s">
        <v>39</v>
      </c>
      <c r="I19" s="252"/>
      <c r="J19" s="252" t="s">
        <v>152</v>
      </c>
      <c r="K19" s="255" t="s">
        <v>232</v>
      </c>
      <c r="L19" s="252">
        <v>1</v>
      </c>
      <c r="M19" s="256">
        <v>294947563</v>
      </c>
      <c r="N19" s="256">
        <f t="shared" si="5"/>
        <v>294947563</v>
      </c>
      <c r="O19" s="256">
        <v>0</v>
      </c>
      <c r="P19" s="256">
        <f t="shared" si="6"/>
        <v>294947563</v>
      </c>
      <c r="Q19" s="256">
        <v>0</v>
      </c>
      <c r="R19" s="256">
        <f t="shared" si="7"/>
        <v>294947563</v>
      </c>
      <c r="S19" s="241"/>
      <c r="T19" s="241"/>
      <c r="U19" s="242"/>
      <c r="V19" s="243"/>
      <c r="W19" s="244"/>
      <c r="X19" s="245"/>
      <c r="Y19" s="246"/>
      <c r="Z19" s="246"/>
    </row>
    <row r="20" spans="1:29" s="235" customFormat="1" ht="56.25" customHeight="1" thickBot="1" x14ac:dyDescent="0.3">
      <c r="A20" s="1190"/>
      <c r="B20" s="1191"/>
      <c r="C20" s="1191"/>
      <c r="D20" s="1191"/>
      <c r="E20" s="1191"/>
      <c r="F20" s="1191"/>
      <c r="G20" s="1191"/>
      <c r="H20" s="1191"/>
      <c r="I20" s="1192"/>
      <c r="J20" s="225">
        <v>2</v>
      </c>
      <c r="K20" s="226" t="s">
        <v>143</v>
      </c>
      <c r="L20" s="225"/>
      <c r="M20" s="170">
        <f>SUM(M21:M24)</f>
        <v>20765922789.810001</v>
      </c>
      <c r="N20" s="170">
        <f t="shared" ref="N20:R20" si="8">SUM(N21:N24)</f>
        <v>20765922789.810001</v>
      </c>
      <c r="O20" s="170">
        <f t="shared" si="8"/>
        <v>0</v>
      </c>
      <c r="P20" s="170">
        <f t="shared" si="8"/>
        <v>20765922789.810001</v>
      </c>
      <c r="Q20" s="170">
        <f t="shared" si="8"/>
        <v>0</v>
      </c>
      <c r="R20" s="227">
        <f t="shared" si="8"/>
        <v>20765922789.810001</v>
      </c>
      <c r="S20" s="228"/>
      <c r="T20" s="171"/>
      <c r="U20" s="171"/>
      <c r="V20" s="230"/>
      <c r="W20" s="231"/>
      <c r="X20" s="232"/>
      <c r="Y20" s="233"/>
      <c r="Z20" s="233"/>
      <c r="AA20" s="234"/>
      <c r="AB20" s="234"/>
      <c r="AC20" s="234"/>
    </row>
    <row r="21" spans="1:29" s="247" customFormat="1" ht="48" customHeight="1" x14ac:dyDescent="0.25">
      <c r="A21" s="236">
        <v>1501</v>
      </c>
      <c r="B21" s="237" t="s">
        <v>85</v>
      </c>
      <c r="C21" s="236">
        <v>17</v>
      </c>
      <c r="D21" s="236">
        <v>0</v>
      </c>
      <c r="E21" s="238">
        <v>1501019</v>
      </c>
      <c r="F21" s="237" t="s">
        <v>94</v>
      </c>
      <c r="G21" s="236">
        <v>11</v>
      </c>
      <c r="H21" s="236" t="s">
        <v>39</v>
      </c>
      <c r="I21" s="236"/>
      <c r="J21" s="236" t="s">
        <v>47</v>
      </c>
      <c r="K21" s="239" t="s">
        <v>233</v>
      </c>
      <c r="L21" s="236">
        <v>1</v>
      </c>
      <c r="M21" s="240">
        <v>13943853947.33</v>
      </c>
      <c r="N21" s="240">
        <f t="shared" ref="N21:N22" si="9">+L21*M21</f>
        <v>13943853947.33</v>
      </c>
      <c r="O21" s="240">
        <v>0</v>
      </c>
      <c r="P21" s="240">
        <f t="shared" ref="P21:P22" si="10">+N21+O21</f>
        <v>13943853947.33</v>
      </c>
      <c r="Q21" s="240">
        <v>0</v>
      </c>
      <c r="R21" s="240">
        <f t="shared" ref="R21:R22" si="11">+P21-Q21</f>
        <v>13943853947.33</v>
      </c>
      <c r="S21" s="241"/>
      <c r="T21" s="241"/>
      <c r="U21" s="241"/>
      <c r="V21" s="243"/>
      <c r="W21" s="244"/>
      <c r="X21" s="245"/>
      <c r="Y21" s="246"/>
      <c r="Z21" s="246"/>
    </row>
    <row r="22" spans="1:29" s="247" customFormat="1" ht="48" customHeight="1" x14ac:dyDescent="0.25">
      <c r="A22" s="248">
        <v>1501</v>
      </c>
      <c r="B22" s="249" t="s">
        <v>85</v>
      </c>
      <c r="C22" s="248">
        <v>17</v>
      </c>
      <c r="D22" s="248">
        <v>0</v>
      </c>
      <c r="E22" s="250">
        <v>1501019</v>
      </c>
      <c r="F22" s="249" t="s">
        <v>94</v>
      </c>
      <c r="G22" s="248">
        <v>11</v>
      </c>
      <c r="H22" s="248" t="s">
        <v>39</v>
      </c>
      <c r="I22" s="248"/>
      <c r="J22" s="248" t="s">
        <v>139</v>
      </c>
      <c r="K22" s="251" t="s">
        <v>234</v>
      </c>
      <c r="L22" s="248">
        <v>1</v>
      </c>
      <c r="M22" s="161">
        <v>688750998.60000002</v>
      </c>
      <c r="N22" s="161">
        <f t="shared" si="9"/>
        <v>688750998.60000002</v>
      </c>
      <c r="O22" s="161">
        <v>0</v>
      </c>
      <c r="P22" s="161">
        <f t="shared" si="10"/>
        <v>688750998.60000002</v>
      </c>
      <c r="Q22" s="161">
        <v>0</v>
      </c>
      <c r="R22" s="161">
        <f t="shared" si="11"/>
        <v>688750998.60000002</v>
      </c>
      <c r="S22" s="241"/>
      <c r="T22" s="241"/>
      <c r="U22" s="241"/>
      <c r="V22" s="243"/>
      <c r="W22" s="244"/>
      <c r="X22" s="245"/>
      <c r="Y22" s="246"/>
      <c r="Z22" s="246"/>
    </row>
    <row r="23" spans="1:29" s="247" customFormat="1" ht="48" customHeight="1" x14ac:dyDescent="0.25">
      <c r="A23" s="248">
        <v>1501</v>
      </c>
      <c r="B23" s="249" t="s">
        <v>85</v>
      </c>
      <c r="C23" s="248">
        <v>17</v>
      </c>
      <c r="D23" s="248">
        <v>0</v>
      </c>
      <c r="E23" s="250">
        <v>1501019</v>
      </c>
      <c r="F23" s="249" t="s">
        <v>94</v>
      </c>
      <c r="G23" s="248">
        <v>11</v>
      </c>
      <c r="H23" s="248" t="s">
        <v>39</v>
      </c>
      <c r="I23" s="248"/>
      <c r="J23" s="248" t="s">
        <v>164</v>
      </c>
      <c r="K23" s="251" t="s">
        <v>235</v>
      </c>
      <c r="L23" s="248">
        <v>1</v>
      </c>
      <c r="M23" s="161">
        <v>5843972580.7299995</v>
      </c>
      <c r="N23" s="161">
        <f t="shared" ref="N23:N24" si="12">+L23*M23</f>
        <v>5843972580.7299995</v>
      </c>
      <c r="O23" s="161">
        <v>0</v>
      </c>
      <c r="P23" s="161">
        <f t="shared" ref="P23:P24" si="13">+N23+O23</f>
        <v>5843972580.7299995</v>
      </c>
      <c r="Q23" s="161">
        <v>0</v>
      </c>
      <c r="R23" s="161">
        <f t="shared" ref="R23:R24" si="14">+P23-Q23</f>
        <v>5843972580.7299995</v>
      </c>
      <c r="S23" s="241"/>
      <c r="T23" s="241"/>
      <c r="U23" s="241"/>
      <c r="V23" s="243"/>
      <c r="W23" s="244"/>
      <c r="X23" s="245"/>
      <c r="Y23" s="246"/>
      <c r="Z23" s="246"/>
    </row>
    <row r="24" spans="1:29" s="247" customFormat="1" ht="48" customHeight="1" thickBot="1" x14ac:dyDescent="0.3">
      <c r="A24" s="252">
        <v>1501</v>
      </c>
      <c r="B24" s="253" t="s">
        <v>85</v>
      </c>
      <c r="C24" s="252">
        <v>17</v>
      </c>
      <c r="D24" s="252">
        <v>0</v>
      </c>
      <c r="E24" s="254">
        <v>1501019</v>
      </c>
      <c r="F24" s="253" t="s">
        <v>94</v>
      </c>
      <c r="G24" s="252">
        <v>11</v>
      </c>
      <c r="H24" s="252" t="s">
        <v>39</v>
      </c>
      <c r="I24" s="252"/>
      <c r="J24" s="252" t="s">
        <v>227</v>
      </c>
      <c r="K24" s="255" t="s">
        <v>236</v>
      </c>
      <c r="L24" s="252">
        <v>1</v>
      </c>
      <c r="M24" s="256">
        <v>289345263.14999998</v>
      </c>
      <c r="N24" s="256">
        <f t="shared" si="12"/>
        <v>289345263.14999998</v>
      </c>
      <c r="O24" s="256">
        <v>0</v>
      </c>
      <c r="P24" s="256">
        <f t="shared" si="13"/>
        <v>289345263.14999998</v>
      </c>
      <c r="Q24" s="256">
        <v>0</v>
      </c>
      <c r="R24" s="256">
        <f t="shared" si="14"/>
        <v>289345263.14999998</v>
      </c>
      <c r="S24" s="241"/>
      <c r="T24" s="241"/>
      <c r="U24" s="241"/>
      <c r="V24" s="243"/>
      <c r="W24" s="244"/>
      <c r="X24" s="245"/>
      <c r="Y24" s="246"/>
      <c r="Z24" s="246"/>
    </row>
    <row r="25" spans="1:29" s="235" customFormat="1" ht="43.5" customHeight="1" thickBot="1" x14ac:dyDescent="0.3">
      <c r="A25" s="1190"/>
      <c r="B25" s="1191"/>
      <c r="C25" s="1191"/>
      <c r="D25" s="1191"/>
      <c r="E25" s="1191"/>
      <c r="F25" s="1191"/>
      <c r="G25" s="1191"/>
      <c r="H25" s="1191"/>
      <c r="I25" s="1192"/>
      <c r="J25" s="225">
        <v>3</v>
      </c>
      <c r="K25" s="226" t="s">
        <v>237</v>
      </c>
      <c r="L25" s="225"/>
      <c r="M25" s="170">
        <f>SUM(M26:M29)</f>
        <v>4363796694.4400005</v>
      </c>
      <c r="N25" s="170">
        <f t="shared" ref="N25:R25" si="15">SUM(N26:N29)</f>
        <v>4363796694.4400005</v>
      </c>
      <c r="O25" s="170">
        <f t="shared" si="15"/>
        <v>0</v>
      </c>
      <c r="P25" s="170">
        <f t="shared" si="15"/>
        <v>4363796694.4400005</v>
      </c>
      <c r="Q25" s="170">
        <f t="shared" si="15"/>
        <v>0</v>
      </c>
      <c r="R25" s="227">
        <f t="shared" si="15"/>
        <v>4363796694.4400005</v>
      </c>
      <c r="S25" s="228"/>
      <c r="T25" s="171"/>
      <c r="U25" s="171"/>
      <c r="V25" s="171"/>
      <c r="W25" s="231"/>
      <c r="X25" s="232"/>
      <c r="Y25" s="233"/>
      <c r="Z25" s="233"/>
      <c r="AA25" s="234"/>
      <c r="AB25" s="234"/>
      <c r="AC25" s="234"/>
    </row>
    <row r="26" spans="1:29" s="247" customFormat="1" ht="42.75" customHeight="1" x14ac:dyDescent="0.25">
      <c r="A26" s="236">
        <v>1501</v>
      </c>
      <c r="B26" s="237" t="s">
        <v>85</v>
      </c>
      <c r="C26" s="236">
        <v>17</v>
      </c>
      <c r="D26" s="236">
        <v>0</v>
      </c>
      <c r="E26" s="238">
        <v>1501019</v>
      </c>
      <c r="F26" s="237" t="s">
        <v>94</v>
      </c>
      <c r="G26" s="236">
        <v>11</v>
      </c>
      <c r="H26" s="236" t="s">
        <v>93</v>
      </c>
      <c r="I26" s="236"/>
      <c r="J26" s="236" t="s">
        <v>42</v>
      </c>
      <c r="K26" s="239" t="s">
        <v>237</v>
      </c>
      <c r="L26" s="236">
        <v>1</v>
      </c>
      <c r="M26" s="240">
        <v>980341207.74000001</v>
      </c>
      <c r="N26" s="240">
        <f t="shared" ref="N26:N29" si="16">+L26*M26</f>
        <v>980341207.74000001</v>
      </c>
      <c r="O26" s="240">
        <v>0</v>
      </c>
      <c r="P26" s="240">
        <f t="shared" ref="P26:P27" si="17">+N26+O26</f>
        <v>980341207.74000001</v>
      </c>
      <c r="Q26" s="240">
        <v>0</v>
      </c>
      <c r="R26" s="240">
        <f t="shared" ref="R26:R29" si="18">+P26-Q26</f>
        <v>980341207.74000001</v>
      </c>
      <c r="S26" s="241"/>
      <c r="T26" s="241"/>
      <c r="U26" s="241"/>
      <c r="V26" s="241"/>
      <c r="W26" s="244"/>
      <c r="X26" s="257"/>
      <c r="Y26" s="245"/>
      <c r="Z26" s="245"/>
    </row>
    <row r="27" spans="1:29" s="247" customFormat="1" ht="51.75" customHeight="1" x14ac:dyDescent="0.25">
      <c r="A27" s="248">
        <v>1501</v>
      </c>
      <c r="B27" s="249" t="s">
        <v>85</v>
      </c>
      <c r="C27" s="248">
        <v>17</v>
      </c>
      <c r="D27" s="248">
        <v>0</v>
      </c>
      <c r="E27" s="250">
        <v>1501019</v>
      </c>
      <c r="F27" s="249" t="s">
        <v>94</v>
      </c>
      <c r="G27" s="248">
        <v>11</v>
      </c>
      <c r="H27" s="248" t="s">
        <v>39</v>
      </c>
      <c r="I27" s="248"/>
      <c r="J27" s="248" t="s">
        <v>145</v>
      </c>
      <c r="K27" s="251" t="s">
        <v>238</v>
      </c>
      <c r="L27" s="248">
        <v>1</v>
      </c>
      <c r="M27" s="161">
        <v>68804127.819999993</v>
      </c>
      <c r="N27" s="161">
        <f t="shared" si="16"/>
        <v>68804127.819999993</v>
      </c>
      <c r="O27" s="161">
        <v>0</v>
      </c>
      <c r="P27" s="161">
        <f t="shared" si="17"/>
        <v>68804127.819999993</v>
      </c>
      <c r="Q27" s="161">
        <v>0</v>
      </c>
      <c r="R27" s="161">
        <f t="shared" si="18"/>
        <v>68804127.819999993</v>
      </c>
      <c r="S27" s="241"/>
      <c r="T27" s="241"/>
      <c r="U27" s="241"/>
      <c r="V27" s="241"/>
      <c r="W27" s="244"/>
      <c r="X27" s="257"/>
      <c r="Y27" s="245"/>
      <c r="Z27" s="245"/>
    </row>
    <row r="28" spans="1:29" s="247" customFormat="1" ht="42.75" customHeight="1" x14ac:dyDescent="0.25">
      <c r="A28" s="248">
        <v>1501</v>
      </c>
      <c r="B28" s="249" t="s">
        <v>85</v>
      </c>
      <c r="C28" s="248">
        <v>17</v>
      </c>
      <c r="D28" s="248">
        <v>0</v>
      </c>
      <c r="E28" s="250">
        <v>1501019</v>
      </c>
      <c r="F28" s="249" t="s">
        <v>94</v>
      </c>
      <c r="G28" s="248">
        <v>11</v>
      </c>
      <c r="H28" s="248" t="s">
        <v>93</v>
      </c>
      <c r="I28" s="248"/>
      <c r="J28" s="248" t="s">
        <v>161</v>
      </c>
      <c r="K28" s="251" t="s">
        <v>239</v>
      </c>
      <c r="L28" s="248">
        <v>1</v>
      </c>
      <c r="M28" s="161">
        <v>3101483642.8800001</v>
      </c>
      <c r="N28" s="161">
        <f t="shared" si="16"/>
        <v>3101483642.8800001</v>
      </c>
      <c r="O28" s="161">
        <v>0</v>
      </c>
      <c r="P28" s="161">
        <f t="shared" ref="P28:P29" si="19">+N28+O28</f>
        <v>3101483642.8800001</v>
      </c>
      <c r="Q28" s="161">
        <v>0</v>
      </c>
      <c r="R28" s="161">
        <f t="shared" ref="R28" si="20">+P28-Q28</f>
        <v>3101483642.8800001</v>
      </c>
      <c r="S28" s="241"/>
      <c r="T28" s="241"/>
      <c r="U28" s="241"/>
      <c r="V28" s="241"/>
      <c r="W28" s="244"/>
      <c r="X28" s="257"/>
      <c r="Y28" s="245"/>
      <c r="Z28" s="245"/>
    </row>
    <row r="29" spans="1:29" s="247" customFormat="1" ht="51.75" customHeight="1" thickBot="1" x14ac:dyDescent="0.3">
      <c r="A29" s="252">
        <v>1501</v>
      </c>
      <c r="B29" s="253" t="s">
        <v>85</v>
      </c>
      <c r="C29" s="252">
        <v>17</v>
      </c>
      <c r="D29" s="252">
        <v>0</v>
      </c>
      <c r="E29" s="254">
        <v>1501019</v>
      </c>
      <c r="F29" s="253" t="s">
        <v>94</v>
      </c>
      <c r="G29" s="252">
        <v>11</v>
      </c>
      <c r="H29" s="252" t="s">
        <v>39</v>
      </c>
      <c r="I29" s="252"/>
      <c r="J29" s="252" t="s">
        <v>190</v>
      </c>
      <c r="K29" s="255" t="s">
        <v>240</v>
      </c>
      <c r="L29" s="252">
        <v>1</v>
      </c>
      <c r="M29" s="256">
        <v>213167716</v>
      </c>
      <c r="N29" s="256">
        <f t="shared" si="16"/>
        <v>213167716</v>
      </c>
      <c r="O29" s="256">
        <v>0</v>
      </c>
      <c r="P29" s="256">
        <f t="shared" si="19"/>
        <v>213167716</v>
      </c>
      <c r="Q29" s="256">
        <v>0</v>
      </c>
      <c r="R29" s="256">
        <f t="shared" si="18"/>
        <v>213167716</v>
      </c>
      <c r="S29" s="241"/>
      <c r="T29" s="241"/>
      <c r="U29" s="241"/>
      <c r="V29" s="241"/>
      <c r="W29" s="244"/>
      <c r="X29" s="257"/>
      <c r="Y29" s="245"/>
      <c r="Z29" s="245"/>
    </row>
    <row r="30" spans="1:29" s="235" customFormat="1" ht="48.75" customHeight="1" thickBot="1" x14ac:dyDescent="0.3">
      <c r="A30" s="1190"/>
      <c r="B30" s="1191"/>
      <c r="C30" s="1191"/>
      <c r="D30" s="1191"/>
      <c r="E30" s="1191"/>
      <c r="F30" s="1191"/>
      <c r="G30" s="1191"/>
      <c r="H30" s="1191"/>
      <c r="I30" s="1192"/>
      <c r="J30" s="225">
        <v>4</v>
      </c>
      <c r="K30" s="226" t="s">
        <v>241</v>
      </c>
      <c r="L30" s="225"/>
      <c r="M30" s="170">
        <f>SUM(M31:M32)</f>
        <v>19805307047.23</v>
      </c>
      <c r="N30" s="170">
        <f t="shared" ref="N30:R30" si="21">SUM(N31:N32)</f>
        <v>19805307047.23</v>
      </c>
      <c r="O30" s="170">
        <f t="shared" si="21"/>
        <v>0</v>
      </c>
      <c r="P30" s="170">
        <f t="shared" si="21"/>
        <v>19805307047.23</v>
      </c>
      <c r="Q30" s="170">
        <f t="shared" si="21"/>
        <v>0</v>
      </c>
      <c r="R30" s="227">
        <f t="shared" si="21"/>
        <v>19805307047.23</v>
      </c>
      <c r="S30" s="228"/>
      <c r="T30" s="171"/>
      <c r="U30" s="171"/>
      <c r="V30" s="171"/>
      <c r="W30" s="231"/>
      <c r="X30" s="232"/>
      <c r="Y30" s="233"/>
      <c r="Z30" s="233"/>
      <c r="AA30" s="234"/>
      <c r="AB30" s="234"/>
      <c r="AC30" s="234"/>
    </row>
    <row r="31" spans="1:29" s="247" customFormat="1" ht="46.5" customHeight="1" x14ac:dyDescent="0.25">
      <c r="A31" s="236">
        <v>1501</v>
      </c>
      <c r="B31" s="237" t="s">
        <v>85</v>
      </c>
      <c r="C31" s="236">
        <v>17</v>
      </c>
      <c r="D31" s="236">
        <v>0</v>
      </c>
      <c r="E31" s="238">
        <v>1501019</v>
      </c>
      <c r="F31" s="237" t="s">
        <v>94</v>
      </c>
      <c r="G31" s="236">
        <v>11</v>
      </c>
      <c r="H31" s="236" t="s">
        <v>39</v>
      </c>
      <c r="I31" s="236"/>
      <c r="J31" s="236" t="s">
        <v>48</v>
      </c>
      <c r="K31" s="239" t="s">
        <v>242</v>
      </c>
      <c r="L31" s="236">
        <v>1</v>
      </c>
      <c r="M31" s="240">
        <v>18736816786.169998</v>
      </c>
      <c r="N31" s="240">
        <f>+L31*M31</f>
        <v>18736816786.169998</v>
      </c>
      <c r="O31" s="240">
        <v>0</v>
      </c>
      <c r="P31" s="240">
        <f>+N31+O31</f>
        <v>18736816786.169998</v>
      </c>
      <c r="Q31" s="240">
        <v>0</v>
      </c>
      <c r="R31" s="240">
        <f>+P31-Q31</f>
        <v>18736816786.169998</v>
      </c>
      <c r="S31" s="241"/>
      <c r="T31" s="241"/>
      <c r="U31" s="241"/>
      <c r="V31" s="241"/>
      <c r="W31" s="244"/>
      <c r="X31" s="245"/>
      <c r="Y31" s="246"/>
      <c r="Z31" s="246"/>
    </row>
    <row r="32" spans="1:29" s="247" customFormat="1" ht="47.25" customHeight="1" thickBot="1" x14ac:dyDescent="0.3">
      <c r="A32" s="252">
        <v>1501</v>
      </c>
      <c r="B32" s="253" t="s">
        <v>85</v>
      </c>
      <c r="C32" s="252">
        <v>17</v>
      </c>
      <c r="D32" s="252">
        <v>0</v>
      </c>
      <c r="E32" s="254">
        <v>1501019</v>
      </c>
      <c r="F32" s="253" t="s">
        <v>94</v>
      </c>
      <c r="G32" s="252">
        <v>11</v>
      </c>
      <c r="H32" s="252" t="s">
        <v>39</v>
      </c>
      <c r="I32" s="252"/>
      <c r="J32" s="252" t="s">
        <v>49</v>
      </c>
      <c r="K32" s="255" t="s">
        <v>243</v>
      </c>
      <c r="L32" s="252">
        <v>1</v>
      </c>
      <c r="M32" s="256">
        <v>1068490261.0599999</v>
      </c>
      <c r="N32" s="256">
        <f>+L32*M32</f>
        <v>1068490261.0599999</v>
      </c>
      <c r="O32" s="256">
        <v>0</v>
      </c>
      <c r="P32" s="256">
        <f>+N32+O32</f>
        <v>1068490261.0599999</v>
      </c>
      <c r="Q32" s="256">
        <v>0</v>
      </c>
      <c r="R32" s="256">
        <f>+P32-Q32</f>
        <v>1068490261.0599999</v>
      </c>
      <c r="S32" s="241"/>
      <c r="T32" s="241"/>
      <c r="U32" s="241"/>
      <c r="V32" s="241"/>
      <c r="W32" s="244"/>
      <c r="X32" s="245"/>
      <c r="Y32" s="246"/>
      <c r="Z32" s="246"/>
    </row>
    <row r="33" spans="1:29" s="263" customFormat="1" ht="54" customHeight="1" thickBot="1" x14ac:dyDescent="0.3">
      <c r="A33" s="1190"/>
      <c r="B33" s="1191"/>
      <c r="C33" s="1191"/>
      <c r="D33" s="1191"/>
      <c r="E33" s="1191"/>
      <c r="F33" s="1191"/>
      <c r="G33" s="1191"/>
      <c r="H33" s="1191"/>
      <c r="I33" s="1192"/>
      <c r="J33" s="225">
        <v>5</v>
      </c>
      <c r="K33" s="226" t="s">
        <v>244</v>
      </c>
      <c r="L33" s="225"/>
      <c r="M33" s="170">
        <f>+M34+M35</f>
        <v>3860718529.4400001</v>
      </c>
      <c r="N33" s="170">
        <f t="shared" ref="N33:R33" si="22">+N34+N35</f>
        <v>3860718529.4400001</v>
      </c>
      <c r="O33" s="170">
        <f t="shared" si="22"/>
        <v>0</v>
      </c>
      <c r="P33" s="170">
        <f t="shared" si="22"/>
        <v>3860718529.4400001</v>
      </c>
      <c r="Q33" s="170">
        <f t="shared" si="22"/>
        <v>0</v>
      </c>
      <c r="R33" s="227">
        <f t="shared" si="22"/>
        <v>3860718529.4400001</v>
      </c>
      <c r="S33" s="258"/>
      <c r="T33" s="169"/>
      <c r="U33" s="169"/>
      <c r="V33" s="169"/>
      <c r="W33" s="259"/>
      <c r="X33" s="260"/>
      <c r="Y33" s="261"/>
      <c r="Z33" s="261"/>
      <c r="AA33" s="262"/>
      <c r="AB33" s="262"/>
      <c r="AC33" s="262"/>
    </row>
    <row r="34" spans="1:29" s="247" customFormat="1" ht="38.25" customHeight="1" x14ac:dyDescent="0.25">
      <c r="A34" s="236">
        <v>1501</v>
      </c>
      <c r="B34" s="237" t="s">
        <v>85</v>
      </c>
      <c r="C34" s="236">
        <v>17</v>
      </c>
      <c r="D34" s="236">
        <v>0</v>
      </c>
      <c r="E34" s="238">
        <v>1501019</v>
      </c>
      <c r="F34" s="237" t="s">
        <v>94</v>
      </c>
      <c r="G34" s="236">
        <v>11</v>
      </c>
      <c r="H34" s="236" t="s">
        <v>39</v>
      </c>
      <c r="I34" s="236"/>
      <c r="J34" s="236" t="s">
        <v>128</v>
      </c>
      <c r="K34" s="239" t="s">
        <v>245</v>
      </c>
      <c r="L34" s="236">
        <v>1</v>
      </c>
      <c r="M34" s="240">
        <v>3613557899.4200001</v>
      </c>
      <c r="N34" s="240">
        <f>+L34*M34</f>
        <v>3613557899.4200001</v>
      </c>
      <c r="O34" s="240">
        <v>0</v>
      </c>
      <c r="P34" s="240">
        <f>+N34+O34</f>
        <v>3613557899.4200001</v>
      </c>
      <c r="Q34" s="240">
        <v>0</v>
      </c>
      <c r="R34" s="240">
        <f>+P34-Q34</f>
        <v>3613557899.4200001</v>
      </c>
      <c r="S34" s="241"/>
      <c r="T34" s="241"/>
      <c r="U34" s="241"/>
      <c r="V34" s="241"/>
      <c r="W34" s="244"/>
      <c r="X34" s="245"/>
      <c r="Y34" s="246"/>
      <c r="Z34" s="246"/>
    </row>
    <row r="35" spans="1:29" s="247" customFormat="1" ht="45.75" customHeight="1" thickBot="1" x14ac:dyDescent="0.3">
      <c r="A35" s="252">
        <v>1501</v>
      </c>
      <c r="B35" s="253" t="s">
        <v>85</v>
      </c>
      <c r="C35" s="252">
        <v>17</v>
      </c>
      <c r="D35" s="252">
        <v>0</v>
      </c>
      <c r="E35" s="254">
        <v>1501019</v>
      </c>
      <c r="F35" s="253" t="s">
        <v>94</v>
      </c>
      <c r="G35" s="252">
        <v>11</v>
      </c>
      <c r="H35" s="252" t="s">
        <v>39</v>
      </c>
      <c r="I35" s="252"/>
      <c r="J35" s="252" t="s">
        <v>129</v>
      </c>
      <c r="K35" s="255" t="s">
        <v>246</v>
      </c>
      <c r="L35" s="252">
        <v>1</v>
      </c>
      <c r="M35" s="256">
        <v>247160630.02000001</v>
      </c>
      <c r="N35" s="256">
        <f>+L35*M35</f>
        <v>247160630.02000001</v>
      </c>
      <c r="O35" s="256">
        <v>0</v>
      </c>
      <c r="P35" s="256">
        <f>+N35+O35</f>
        <v>247160630.02000001</v>
      </c>
      <c r="Q35" s="256">
        <v>0</v>
      </c>
      <c r="R35" s="256">
        <f>+P35-Q35</f>
        <v>247160630.02000001</v>
      </c>
      <c r="S35" s="241"/>
      <c r="T35" s="241"/>
      <c r="U35" s="241"/>
      <c r="V35" s="241"/>
      <c r="W35" s="244"/>
      <c r="X35" s="245"/>
      <c r="Y35" s="246"/>
      <c r="Z35" s="246"/>
    </row>
    <row r="36" spans="1:29" s="263" customFormat="1" ht="39.75" customHeight="1" thickBot="1" x14ac:dyDescent="0.3">
      <c r="A36" s="1190"/>
      <c r="B36" s="1191"/>
      <c r="C36" s="1191"/>
      <c r="D36" s="1191"/>
      <c r="E36" s="1191"/>
      <c r="F36" s="1191"/>
      <c r="G36" s="1191"/>
      <c r="H36" s="1191"/>
      <c r="I36" s="1192"/>
      <c r="J36" s="225">
        <v>6</v>
      </c>
      <c r="K36" s="226" t="s">
        <v>247</v>
      </c>
      <c r="L36" s="225"/>
      <c r="M36" s="170">
        <f>SUM(M37:M38)</f>
        <v>2375912674.2827234</v>
      </c>
      <c r="N36" s="170">
        <f t="shared" ref="N36:R36" si="23">SUM(N37:N38)</f>
        <v>2375912674.2827234</v>
      </c>
      <c r="O36" s="170">
        <f t="shared" si="23"/>
        <v>0</v>
      </c>
      <c r="P36" s="170">
        <f t="shared" si="23"/>
        <v>2375912674.2827234</v>
      </c>
      <c r="Q36" s="170">
        <f t="shared" si="23"/>
        <v>0</v>
      </c>
      <c r="R36" s="227">
        <f t="shared" si="23"/>
        <v>2375912674.2827234</v>
      </c>
      <c r="S36" s="264"/>
      <c r="T36" s="265"/>
      <c r="U36" s="169"/>
      <c r="V36" s="169"/>
      <c r="W36" s="259"/>
      <c r="X36" s="260"/>
      <c r="Y36" s="261"/>
      <c r="Z36" s="261"/>
      <c r="AA36" s="262"/>
      <c r="AB36" s="262"/>
      <c r="AC36" s="262"/>
    </row>
    <row r="37" spans="1:29" s="247" customFormat="1" ht="45.75" customHeight="1" x14ac:dyDescent="0.25">
      <c r="A37" s="236">
        <v>1501</v>
      </c>
      <c r="B37" s="237" t="s">
        <v>85</v>
      </c>
      <c r="C37" s="236">
        <v>17</v>
      </c>
      <c r="D37" s="236">
        <v>0</v>
      </c>
      <c r="E37" s="238">
        <v>1501019</v>
      </c>
      <c r="F37" s="237" t="s">
        <v>94</v>
      </c>
      <c r="G37" s="236">
        <v>11</v>
      </c>
      <c r="H37" s="236" t="s">
        <v>39</v>
      </c>
      <c r="I37" s="236"/>
      <c r="J37" s="236" t="s">
        <v>114</v>
      </c>
      <c r="K37" s="239" t="s">
        <v>248</v>
      </c>
      <c r="L37" s="236">
        <v>1</v>
      </c>
      <c r="M37" s="240">
        <v>2187553153.36836</v>
      </c>
      <c r="N37" s="240">
        <f>+L37*M37</f>
        <v>2187553153.36836</v>
      </c>
      <c r="O37" s="240">
        <v>0</v>
      </c>
      <c r="P37" s="240">
        <f>+N37+O37</f>
        <v>2187553153.36836</v>
      </c>
      <c r="Q37" s="240">
        <v>0</v>
      </c>
      <c r="R37" s="240">
        <f>+P37-Q37</f>
        <v>2187553153.36836</v>
      </c>
      <c r="S37" s="241"/>
      <c r="T37" s="241"/>
      <c r="U37" s="241"/>
      <c r="V37" s="241"/>
      <c r="W37" s="244"/>
      <c r="X37" s="245"/>
      <c r="Y37" s="246"/>
      <c r="Z37" s="246"/>
    </row>
    <row r="38" spans="1:29" s="247" customFormat="1" ht="45.75" customHeight="1" thickBot="1" x14ac:dyDescent="0.3">
      <c r="A38" s="252">
        <v>1501</v>
      </c>
      <c r="B38" s="253" t="s">
        <v>85</v>
      </c>
      <c r="C38" s="252">
        <v>17</v>
      </c>
      <c r="D38" s="252">
        <v>0</v>
      </c>
      <c r="E38" s="254">
        <v>1501019</v>
      </c>
      <c r="F38" s="253" t="s">
        <v>94</v>
      </c>
      <c r="G38" s="252">
        <v>11</v>
      </c>
      <c r="H38" s="252" t="s">
        <v>39</v>
      </c>
      <c r="I38" s="252"/>
      <c r="J38" s="252" t="s">
        <v>260</v>
      </c>
      <c r="K38" s="255" t="s">
        <v>249</v>
      </c>
      <c r="L38" s="252">
        <v>1</v>
      </c>
      <c r="M38" s="256">
        <v>188359520.91436338</v>
      </c>
      <c r="N38" s="256">
        <f>+L38*M38</f>
        <v>188359520.91436338</v>
      </c>
      <c r="O38" s="256">
        <v>0</v>
      </c>
      <c r="P38" s="256">
        <f>+N38+O38</f>
        <v>188359520.91436338</v>
      </c>
      <c r="Q38" s="256">
        <v>0</v>
      </c>
      <c r="R38" s="256">
        <f>+P38-Q38</f>
        <v>188359520.91436338</v>
      </c>
      <c r="S38" s="241"/>
      <c r="T38" s="241"/>
      <c r="U38" s="241"/>
      <c r="V38" s="241"/>
      <c r="W38" s="244"/>
      <c r="X38" s="245"/>
      <c r="Y38" s="246"/>
      <c r="Z38" s="246"/>
    </row>
    <row r="39" spans="1:29" s="263" customFormat="1" ht="46.5" customHeight="1" thickBot="1" x14ac:dyDescent="0.3">
      <c r="A39" s="1190"/>
      <c r="B39" s="1191"/>
      <c r="C39" s="1191"/>
      <c r="D39" s="1191"/>
      <c r="E39" s="1191"/>
      <c r="F39" s="1191"/>
      <c r="G39" s="1191"/>
      <c r="H39" s="1191"/>
      <c r="I39" s="1192"/>
      <c r="J39" s="225">
        <v>7</v>
      </c>
      <c r="K39" s="226" t="s">
        <v>250</v>
      </c>
      <c r="L39" s="225"/>
      <c r="M39" s="170">
        <f>SUM(M40:M41)</f>
        <v>5369580257.7200003</v>
      </c>
      <c r="N39" s="170">
        <f t="shared" ref="N39:R39" si="24">SUM(N40:N41)</f>
        <v>5369580257.7200003</v>
      </c>
      <c r="O39" s="170">
        <f t="shared" si="24"/>
        <v>0</v>
      </c>
      <c r="P39" s="170">
        <f t="shared" si="24"/>
        <v>5369580257.7200003</v>
      </c>
      <c r="Q39" s="170">
        <f t="shared" si="24"/>
        <v>0</v>
      </c>
      <c r="R39" s="227">
        <f t="shared" si="24"/>
        <v>5369580257.7200003</v>
      </c>
      <c r="S39" s="264"/>
      <c r="T39" s="169"/>
      <c r="U39" s="169"/>
      <c r="V39" s="169"/>
      <c r="W39" s="259"/>
      <c r="X39" s="260"/>
      <c r="Y39" s="261"/>
      <c r="Z39" s="261"/>
      <c r="AA39" s="262"/>
      <c r="AB39" s="262"/>
      <c r="AC39" s="262"/>
    </row>
    <row r="40" spans="1:29" s="247" customFormat="1" ht="45.75" customHeight="1" x14ac:dyDescent="0.25">
      <c r="A40" s="236">
        <v>1501</v>
      </c>
      <c r="B40" s="237" t="s">
        <v>85</v>
      </c>
      <c r="C40" s="236">
        <v>17</v>
      </c>
      <c r="D40" s="236">
        <v>0</v>
      </c>
      <c r="E40" s="238">
        <v>1501019</v>
      </c>
      <c r="F40" s="237" t="s">
        <v>94</v>
      </c>
      <c r="G40" s="236">
        <v>11</v>
      </c>
      <c r="H40" s="236" t="s">
        <v>39</v>
      </c>
      <c r="I40" s="236"/>
      <c r="J40" s="236" t="s">
        <v>115</v>
      </c>
      <c r="K40" s="239" t="s">
        <v>251</v>
      </c>
      <c r="L40" s="236">
        <v>1</v>
      </c>
      <c r="M40" s="240">
        <v>5086238085.1199999</v>
      </c>
      <c r="N40" s="240">
        <f>+L40*M40</f>
        <v>5086238085.1199999</v>
      </c>
      <c r="O40" s="240">
        <v>0</v>
      </c>
      <c r="P40" s="240">
        <f>+N40+O40</f>
        <v>5086238085.1199999</v>
      </c>
      <c r="Q40" s="240">
        <v>0</v>
      </c>
      <c r="R40" s="240">
        <f>+P40-Q40</f>
        <v>5086238085.1199999</v>
      </c>
      <c r="S40" s="241"/>
      <c r="T40" s="241"/>
      <c r="U40" s="241"/>
      <c r="V40" s="241"/>
      <c r="W40" s="244"/>
      <c r="X40" s="245"/>
      <c r="Y40" s="246"/>
      <c r="Z40" s="246"/>
    </row>
    <row r="41" spans="1:29" s="247" customFormat="1" ht="45.75" customHeight="1" thickBot="1" x14ac:dyDescent="0.3">
      <c r="A41" s="252">
        <v>1501</v>
      </c>
      <c r="B41" s="253" t="s">
        <v>85</v>
      </c>
      <c r="C41" s="252">
        <v>17</v>
      </c>
      <c r="D41" s="252">
        <v>0</v>
      </c>
      <c r="E41" s="254">
        <v>1501019</v>
      </c>
      <c r="F41" s="253" t="s">
        <v>94</v>
      </c>
      <c r="G41" s="252">
        <v>11</v>
      </c>
      <c r="H41" s="252" t="s">
        <v>39</v>
      </c>
      <c r="I41" s="252"/>
      <c r="J41" s="252" t="s">
        <v>261</v>
      </c>
      <c r="K41" s="255" t="s">
        <v>252</v>
      </c>
      <c r="L41" s="252">
        <v>1</v>
      </c>
      <c r="M41" s="256">
        <v>283342172.60000002</v>
      </c>
      <c r="N41" s="256">
        <f>+L41*M41</f>
        <v>283342172.60000002</v>
      </c>
      <c r="O41" s="256">
        <v>0</v>
      </c>
      <c r="P41" s="256">
        <f>+N41+O41</f>
        <v>283342172.60000002</v>
      </c>
      <c r="Q41" s="256">
        <v>0</v>
      </c>
      <c r="R41" s="256">
        <f>+P41-Q41</f>
        <v>283342172.60000002</v>
      </c>
      <c r="S41" s="241"/>
      <c r="T41" s="241"/>
      <c r="U41" s="241"/>
      <c r="V41" s="241"/>
      <c r="W41" s="244"/>
      <c r="X41" s="245"/>
      <c r="Y41" s="246"/>
      <c r="Z41" s="246"/>
    </row>
    <row r="42" spans="1:29" s="263" customFormat="1" ht="55.5" customHeight="1" thickBot="1" x14ac:dyDescent="0.3">
      <c r="A42" s="1190"/>
      <c r="B42" s="1191"/>
      <c r="C42" s="1191"/>
      <c r="D42" s="1191"/>
      <c r="E42" s="1191"/>
      <c r="F42" s="1191"/>
      <c r="G42" s="1191"/>
      <c r="H42" s="1191"/>
      <c r="I42" s="1192"/>
      <c r="J42" s="225">
        <v>8</v>
      </c>
      <c r="K42" s="226" t="s">
        <v>253</v>
      </c>
      <c r="L42" s="225"/>
      <c r="M42" s="170">
        <f>SUM(M43:M44)</f>
        <v>7642851964.4598455</v>
      </c>
      <c r="N42" s="170">
        <f t="shared" ref="N42:R42" si="25">SUM(N43:N44)</f>
        <v>7642851964.4598455</v>
      </c>
      <c r="O42" s="170">
        <f t="shared" si="25"/>
        <v>0</v>
      </c>
      <c r="P42" s="170">
        <f t="shared" si="25"/>
        <v>7642851964.4598455</v>
      </c>
      <c r="Q42" s="170">
        <f t="shared" si="25"/>
        <v>0</v>
      </c>
      <c r="R42" s="227">
        <f t="shared" si="25"/>
        <v>7642851964.4598455</v>
      </c>
      <c r="S42" s="264"/>
      <c r="T42" s="265"/>
      <c r="U42" s="169"/>
      <c r="V42" s="266"/>
      <c r="W42" s="259"/>
      <c r="X42" s="260"/>
      <c r="Y42" s="261"/>
      <c r="Z42" s="261"/>
      <c r="AA42" s="262"/>
      <c r="AB42" s="262"/>
      <c r="AC42" s="262"/>
    </row>
    <row r="43" spans="1:29" s="247" customFormat="1" ht="60" customHeight="1" x14ac:dyDescent="0.25">
      <c r="A43" s="236">
        <v>1501</v>
      </c>
      <c r="B43" s="237" t="s">
        <v>85</v>
      </c>
      <c r="C43" s="236">
        <v>17</v>
      </c>
      <c r="D43" s="236">
        <v>0</v>
      </c>
      <c r="E43" s="238">
        <v>1501019</v>
      </c>
      <c r="F43" s="237" t="s">
        <v>94</v>
      </c>
      <c r="G43" s="236">
        <v>11</v>
      </c>
      <c r="H43" s="236" t="s">
        <v>39</v>
      </c>
      <c r="I43" s="236"/>
      <c r="J43" s="236" t="s">
        <v>187</v>
      </c>
      <c r="K43" s="239" t="s">
        <v>254</v>
      </c>
      <c r="L43" s="236">
        <v>1</v>
      </c>
      <c r="M43" s="240">
        <v>7184280846.5898457</v>
      </c>
      <c r="N43" s="240">
        <f>+L43*M43</f>
        <v>7184280846.5898457</v>
      </c>
      <c r="O43" s="240">
        <v>0</v>
      </c>
      <c r="P43" s="240">
        <f>+N43+O43</f>
        <v>7184280846.5898457</v>
      </c>
      <c r="Q43" s="240">
        <v>0</v>
      </c>
      <c r="R43" s="240">
        <f>+P43-Q43</f>
        <v>7184280846.5898457</v>
      </c>
      <c r="S43" s="161"/>
      <c r="T43" s="161"/>
      <c r="U43" s="241"/>
      <c r="V43" s="243"/>
      <c r="W43" s="244"/>
      <c r="X43" s="245"/>
      <c r="Y43" s="246"/>
      <c r="Z43" s="246"/>
    </row>
    <row r="44" spans="1:29" s="247" customFormat="1" ht="60" customHeight="1" thickBot="1" x14ac:dyDescent="0.3">
      <c r="A44" s="252">
        <v>1501</v>
      </c>
      <c r="B44" s="253" t="s">
        <v>85</v>
      </c>
      <c r="C44" s="252">
        <v>17</v>
      </c>
      <c r="D44" s="252">
        <v>0</v>
      </c>
      <c r="E44" s="254">
        <v>1501019</v>
      </c>
      <c r="F44" s="253" t="s">
        <v>94</v>
      </c>
      <c r="G44" s="252">
        <v>11</v>
      </c>
      <c r="H44" s="252" t="s">
        <v>39</v>
      </c>
      <c r="I44" s="252"/>
      <c r="J44" s="252" t="s">
        <v>188</v>
      </c>
      <c r="K44" s="255" t="s">
        <v>255</v>
      </c>
      <c r="L44" s="252">
        <v>1</v>
      </c>
      <c r="M44" s="256">
        <v>458571117.87</v>
      </c>
      <c r="N44" s="256">
        <f>+L44*M44</f>
        <v>458571117.87</v>
      </c>
      <c r="O44" s="256">
        <v>0</v>
      </c>
      <c r="P44" s="256">
        <f>+N44+O44</f>
        <v>458571117.87</v>
      </c>
      <c r="Q44" s="256">
        <v>0</v>
      </c>
      <c r="R44" s="256">
        <f>+P44-Q44</f>
        <v>458571117.87</v>
      </c>
      <c r="S44" s="161"/>
      <c r="T44" s="161"/>
      <c r="U44" s="241"/>
      <c r="V44" s="243"/>
      <c r="W44" s="244"/>
      <c r="X44" s="245"/>
      <c r="Y44" s="246"/>
      <c r="Z44" s="246"/>
    </row>
    <row r="45" spans="1:29" s="263" customFormat="1" ht="47.25" customHeight="1" thickBot="1" x14ac:dyDescent="0.3">
      <c r="A45" s="1190"/>
      <c r="B45" s="1191"/>
      <c r="C45" s="1191"/>
      <c r="D45" s="1191"/>
      <c r="E45" s="1191"/>
      <c r="F45" s="1191"/>
      <c r="G45" s="1191"/>
      <c r="H45" s="1191"/>
      <c r="I45" s="1192"/>
      <c r="J45" s="225">
        <v>9</v>
      </c>
      <c r="K45" s="226" t="s">
        <v>256</v>
      </c>
      <c r="L45" s="225"/>
      <c r="M45" s="170">
        <f>SUM(M46:M47)</f>
        <v>674766633</v>
      </c>
      <c r="N45" s="170">
        <f t="shared" ref="N45:R45" si="26">SUM(N46:N47)</f>
        <v>674766633</v>
      </c>
      <c r="O45" s="170">
        <f t="shared" si="26"/>
        <v>0</v>
      </c>
      <c r="P45" s="170">
        <f t="shared" si="26"/>
        <v>674766633</v>
      </c>
      <c r="Q45" s="170">
        <f t="shared" si="26"/>
        <v>0</v>
      </c>
      <c r="R45" s="227">
        <f t="shared" si="26"/>
        <v>674766633</v>
      </c>
      <c r="S45" s="264"/>
      <c r="T45" s="169"/>
      <c r="U45" s="169"/>
      <c r="V45" s="169"/>
      <c r="W45" s="259"/>
      <c r="X45" s="260"/>
      <c r="Y45" s="261"/>
      <c r="Z45" s="261"/>
      <c r="AA45" s="262"/>
      <c r="AB45" s="262"/>
      <c r="AC45" s="262"/>
    </row>
    <row r="46" spans="1:29" s="247" customFormat="1" ht="60" customHeight="1" x14ac:dyDescent="0.25">
      <c r="A46" s="236">
        <v>1501</v>
      </c>
      <c r="B46" s="237" t="s">
        <v>85</v>
      </c>
      <c r="C46" s="236">
        <v>17</v>
      </c>
      <c r="D46" s="236">
        <v>0</v>
      </c>
      <c r="E46" s="238">
        <v>1501019</v>
      </c>
      <c r="F46" s="237" t="s">
        <v>94</v>
      </c>
      <c r="G46" s="236">
        <v>11</v>
      </c>
      <c r="H46" s="236" t="s">
        <v>39</v>
      </c>
      <c r="I46" s="236"/>
      <c r="J46" s="236" t="s">
        <v>189</v>
      </c>
      <c r="K46" s="239" t="s">
        <v>256</v>
      </c>
      <c r="L46" s="236">
        <v>1</v>
      </c>
      <c r="M46" s="240">
        <v>592766633</v>
      </c>
      <c r="N46" s="240">
        <f>+L46*M46</f>
        <v>592766633</v>
      </c>
      <c r="O46" s="240">
        <v>0</v>
      </c>
      <c r="P46" s="240">
        <f>+N46+O46</f>
        <v>592766633</v>
      </c>
      <c r="Q46" s="240">
        <v>0</v>
      </c>
      <c r="R46" s="240">
        <f>+P46-Q46</f>
        <v>592766633</v>
      </c>
      <c r="S46" s="241"/>
      <c r="T46" s="241"/>
      <c r="U46" s="241"/>
      <c r="V46" s="241"/>
      <c r="W46" s="244"/>
      <c r="X46" s="245"/>
      <c r="Y46" s="246"/>
      <c r="Z46" s="246"/>
    </row>
    <row r="47" spans="1:29" s="247" customFormat="1" ht="60" customHeight="1" thickBot="1" x14ac:dyDescent="0.3">
      <c r="A47" s="252">
        <v>1501</v>
      </c>
      <c r="B47" s="253" t="s">
        <v>85</v>
      </c>
      <c r="C47" s="252">
        <v>17</v>
      </c>
      <c r="D47" s="252">
        <v>0</v>
      </c>
      <c r="E47" s="254">
        <v>1501019</v>
      </c>
      <c r="F47" s="253" t="s">
        <v>94</v>
      </c>
      <c r="G47" s="252">
        <v>11</v>
      </c>
      <c r="H47" s="252" t="s">
        <v>39</v>
      </c>
      <c r="I47" s="252"/>
      <c r="J47" s="252" t="s">
        <v>262</v>
      </c>
      <c r="K47" s="255" t="s">
        <v>257</v>
      </c>
      <c r="L47" s="252">
        <v>1</v>
      </c>
      <c r="M47" s="256">
        <v>82000000</v>
      </c>
      <c r="N47" s="256">
        <f>+L47*M47</f>
        <v>82000000</v>
      </c>
      <c r="O47" s="256">
        <v>0</v>
      </c>
      <c r="P47" s="256">
        <f>+N47+O47</f>
        <v>82000000</v>
      </c>
      <c r="Q47" s="256">
        <v>0</v>
      </c>
      <c r="R47" s="256">
        <f>+P47-Q47</f>
        <v>82000000</v>
      </c>
      <c r="S47" s="241"/>
      <c r="T47" s="241"/>
      <c r="U47" s="241"/>
      <c r="V47" s="241"/>
      <c r="W47" s="244"/>
      <c r="X47" s="245"/>
      <c r="Y47" s="246"/>
      <c r="Z47" s="246"/>
    </row>
    <row r="48" spans="1:29" s="263" customFormat="1" ht="47.25" customHeight="1" thickBot="1" x14ac:dyDescent="0.3">
      <c r="A48" s="1190"/>
      <c r="B48" s="1191"/>
      <c r="C48" s="1191"/>
      <c r="D48" s="1191"/>
      <c r="E48" s="1191"/>
      <c r="F48" s="1191"/>
      <c r="G48" s="1191"/>
      <c r="H48" s="1191"/>
      <c r="I48" s="1192"/>
      <c r="J48" s="225">
        <v>10</v>
      </c>
      <c r="K48" s="226" t="s">
        <v>205</v>
      </c>
      <c r="L48" s="225"/>
      <c r="M48" s="170">
        <f>+M49</f>
        <v>1500000000</v>
      </c>
      <c r="N48" s="170">
        <f t="shared" ref="N48:R48" si="27">+N49</f>
        <v>1500000000</v>
      </c>
      <c r="O48" s="170">
        <f t="shared" si="27"/>
        <v>0</v>
      </c>
      <c r="P48" s="170">
        <f t="shared" si="27"/>
        <v>1500000000</v>
      </c>
      <c r="Q48" s="170">
        <f t="shared" si="27"/>
        <v>0</v>
      </c>
      <c r="R48" s="227">
        <f t="shared" si="27"/>
        <v>1500000000</v>
      </c>
      <c r="S48" s="264"/>
      <c r="T48" s="169"/>
      <c r="U48" s="169"/>
      <c r="V48" s="169"/>
      <c r="W48" s="259"/>
      <c r="X48" s="260"/>
      <c r="Y48" s="261"/>
      <c r="Z48" s="261"/>
      <c r="AA48" s="262"/>
      <c r="AB48" s="262"/>
      <c r="AC48" s="262"/>
    </row>
    <row r="49" spans="1:29" s="247" customFormat="1" ht="46.5" customHeight="1" x14ac:dyDescent="0.25">
      <c r="A49" s="236">
        <v>1501</v>
      </c>
      <c r="B49" s="237" t="s">
        <v>85</v>
      </c>
      <c r="C49" s="236">
        <v>17</v>
      </c>
      <c r="D49" s="236">
        <v>0</v>
      </c>
      <c r="E49" s="238">
        <v>1501019</v>
      </c>
      <c r="F49" s="237" t="s">
        <v>94</v>
      </c>
      <c r="G49" s="236">
        <v>11</v>
      </c>
      <c r="H49" s="236" t="s">
        <v>39</v>
      </c>
      <c r="I49" s="236"/>
      <c r="J49" s="236" t="s">
        <v>130</v>
      </c>
      <c r="K49" s="239" t="s">
        <v>259</v>
      </c>
      <c r="L49" s="236">
        <v>1</v>
      </c>
      <c r="M49" s="240">
        <v>1500000000</v>
      </c>
      <c r="N49" s="240">
        <f>+L49*M49</f>
        <v>1500000000</v>
      </c>
      <c r="O49" s="240">
        <v>0</v>
      </c>
      <c r="P49" s="240">
        <f>+N49+O49</f>
        <v>1500000000</v>
      </c>
      <c r="Q49" s="240">
        <v>0</v>
      </c>
      <c r="R49" s="240">
        <f>+P49-Q49</f>
        <v>1500000000</v>
      </c>
      <c r="S49" s="241"/>
      <c r="T49" s="241"/>
      <c r="U49" s="241"/>
      <c r="V49" s="241"/>
      <c r="W49" s="244"/>
      <c r="X49" s="245"/>
      <c r="Y49" s="246"/>
      <c r="Z49" s="246"/>
    </row>
    <row r="50" spans="1:29" s="275" customFormat="1" ht="39.75" customHeight="1" thickBot="1" x14ac:dyDescent="0.3">
      <c r="A50" s="1186" t="s">
        <v>50</v>
      </c>
      <c r="B50" s="1187"/>
      <c r="C50" s="1187"/>
      <c r="D50" s="1187"/>
      <c r="E50" s="1187"/>
      <c r="F50" s="1187"/>
      <c r="G50" s="1187"/>
      <c r="H50" s="1187"/>
      <c r="I50" s="1187"/>
      <c r="J50" s="1187"/>
      <c r="K50" s="1187"/>
      <c r="L50" s="1188"/>
      <c r="M50" s="267">
        <f>+M15+M20+M25+M30+M33+M36+M39+M42+M45+M48</f>
        <v>84237468634.072571</v>
      </c>
      <c r="N50" s="267">
        <f t="shared" ref="N50:R50" si="28">+N15+N20+N25+N30+N33+N36+N39+N42+N45+N48</f>
        <v>84237468634.072571</v>
      </c>
      <c r="O50" s="267">
        <f t="shared" si="28"/>
        <v>0</v>
      </c>
      <c r="P50" s="267">
        <f t="shared" si="28"/>
        <v>84237468634.072571</v>
      </c>
      <c r="Q50" s="267">
        <f t="shared" si="28"/>
        <v>0</v>
      </c>
      <c r="R50" s="267">
        <f t="shared" si="28"/>
        <v>84237468634.072571</v>
      </c>
      <c r="S50" s="268"/>
      <c r="T50" s="268"/>
      <c r="U50" s="268"/>
      <c r="V50" s="269"/>
      <c r="W50" s="270"/>
      <c r="X50" s="271"/>
      <c r="Y50" s="272"/>
      <c r="Z50" s="273"/>
      <c r="AA50" s="274"/>
      <c r="AB50" s="274"/>
      <c r="AC50" s="274"/>
    </row>
    <row r="51" spans="1:29" s="282" customFormat="1" ht="36.75" customHeight="1" x14ac:dyDescent="0.25">
      <c r="A51" s="1226"/>
      <c r="B51" s="1227"/>
      <c r="C51" s="1227"/>
      <c r="D51" s="1227"/>
      <c r="E51" s="1227"/>
      <c r="F51" s="1227"/>
      <c r="G51" s="1227"/>
      <c r="H51" s="1227"/>
      <c r="I51" s="1227"/>
      <c r="J51" s="1228"/>
      <c r="K51" s="276" t="s">
        <v>167</v>
      </c>
      <c r="L51" s="1238"/>
      <c r="M51" s="1227"/>
      <c r="N51" s="1227"/>
      <c r="O51" s="1227"/>
      <c r="P51" s="1227"/>
      <c r="Q51" s="1227"/>
      <c r="R51" s="1239"/>
      <c r="S51" s="277"/>
      <c r="T51" s="278"/>
      <c r="U51" s="166"/>
      <c r="V51" s="279"/>
      <c r="W51" s="280"/>
      <c r="X51" s="281"/>
      <c r="Y51" s="213"/>
      <c r="Z51" s="213"/>
      <c r="AA51" s="174"/>
      <c r="AB51" s="174"/>
      <c r="AC51" s="174"/>
    </row>
    <row r="52" spans="1:29" s="282" customFormat="1" ht="38.25" customHeight="1" x14ac:dyDescent="0.25">
      <c r="A52" s="283">
        <v>1501</v>
      </c>
      <c r="B52" s="284" t="s">
        <v>85</v>
      </c>
      <c r="C52" s="285">
        <v>17</v>
      </c>
      <c r="D52" s="285">
        <v>0</v>
      </c>
      <c r="E52" s="286" t="s">
        <v>116</v>
      </c>
      <c r="F52" s="1220"/>
      <c r="G52" s="1221"/>
      <c r="H52" s="1221"/>
      <c r="I52" s="1221"/>
      <c r="J52" s="1222"/>
      <c r="K52" s="212" t="s">
        <v>168</v>
      </c>
      <c r="L52" s="285"/>
      <c r="M52" s="166">
        <f>+M53</f>
        <v>8802531365.9300003</v>
      </c>
      <c r="N52" s="166">
        <f t="shared" ref="N52:R52" si="29">+N53</f>
        <v>8802531365.9300003</v>
      </c>
      <c r="O52" s="166">
        <f t="shared" si="29"/>
        <v>0</v>
      </c>
      <c r="P52" s="166">
        <f t="shared" si="29"/>
        <v>8802531365.9300003</v>
      </c>
      <c r="Q52" s="166">
        <f t="shared" si="29"/>
        <v>0</v>
      </c>
      <c r="R52" s="214">
        <f t="shared" si="29"/>
        <v>8802531365.9300003</v>
      </c>
      <c r="S52" s="287"/>
      <c r="T52" s="288"/>
      <c r="U52" s="166"/>
      <c r="V52" s="288"/>
      <c r="W52" s="288"/>
      <c r="X52" s="288"/>
      <c r="Y52" s="288"/>
      <c r="Z52" s="288"/>
      <c r="AA52" s="174"/>
      <c r="AB52" s="174"/>
      <c r="AC52" s="174"/>
    </row>
    <row r="53" spans="1:29" s="282" customFormat="1" ht="33.75" customHeight="1" thickBot="1" x14ac:dyDescent="0.3">
      <c r="A53" s="289">
        <v>1501</v>
      </c>
      <c r="B53" s="290" t="s">
        <v>85</v>
      </c>
      <c r="C53" s="291">
        <v>17</v>
      </c>
      <c r="D53" s="291">
        <v>0</v>
      </c>
      <c r="E53" s="292" t="s">
        <v>116</v>
      </c>
      <c r="F53" s="290" t="s">
        <v>94</v>
      </c>
      <c r="G53" s="1229"/>
      <c r="H53" s="1230"/>
      <c r="I53" s="1230"/>
      <c r="J53" s="1231"/>
      <c r="K53" s="219" t="s">
        <v>125</v>
      </c>
      <c r="L53" s="291"/>
      <c r="M53" s="221">
        <f>+M54+M57+M59+M62+M65+M67+M69</f>
        <v>8802531365.9300003</v>
      </c>
      <c r="N53" s="221">
        <f t="shared" ref="N53:R53" si="30">+N54+N57+N59+N62+N65+N67+N69</f>
        <v>8802531365.9300003</v>
      </c>
      <c r="O53" s="221">
        <f t="shared" si="30"/>
        <v>0</v>
      </c>
      <c r="P53" s="221">
        <f t="shared" si="30"/>
        <v>8802531365.9300003</v>
      </c>
      <c r="Q53" s="221">
        <f t="shared" si="30"/>
        <v>0</v>
      </c>
      <c r="R53" s="222">
        <f t="shared" si="30"/>
        <v>8802531365.9300003</v>
      </c>
      <c r="S53" s="293"/>
      <c r="T53" s="294"/>
      <c r="U53" s="295"/>
      <c r="V53" s="294"/>
      <c r="W53" s="294"/>
      <c r="X53" s="294"/>
      <c r="Y53" s="294"/>
      <c r="Z53" s="294"/>
      <c r="AA53" s="174"/>
      <c r="AB53" s="174"/>
      <c r="AC53" s="174"/>
    </row>
    <row r="54" spans="1:29" s="303" customFormat="1" ht="52.5" customHeight="1" thickBot="1" x14ac:dyDescent="0.3">
      <c r="A54" s="1223"/>
      <c r="B54" s="1224"/>
      <c r="C54" s="1224"/>
      <c r="D54" s="1224"/>
      <c r="E54" s="1224"/>
      <c r="F54" s="1224"/>
      <c r="G54" s="1224"/>
      <c r="H54" s="1224"/>
      <c r="I54" s="1225"/>
      <c r="J54" s="225">
        <v>1</v>
      </c>
      <c r="K54" s="296" t="s">
        <v>263</v>
      </c>
      <c r="L54" s="225">
        <v>1</v>
      </c>
      <c r="M54" s="170">
        <f>SUM(M55:M56)</f>
        <v>200000000</v>
      </c>
      <c r="N54" s="170">
        <f t="shared" ref="N54:R54" si="31">SUM(N55:N56)</f>
        <v>200000000</v>
      </c>
      <c r="O54" s="170">
        <f t="shared" si="31"/>
        <v>0</v>
      </c>
      <c r="P54" s="170">
        <f t="shared" si="31"/>
        <v>200000000</v>
      </c>
      <c r="Q54" s="170">
        <f t="shared" si="31"/>
        <v>0</v>
      </c>
      <c r="R54" s="170">
        <f t="shared" si="31"/>
        <v>200000000</v>
      </c>
      <c r="S54" s="170"/>
      <c r="T54" s="170"/>
      <c r="U54" s="170"/>
      <c r="V54" s="297"/>
      <c r="W54" s="298"/>
      <c r="X54" s="299"/>
      <c r="Y54" s="300"/>
      <c r="Z54" s="301"/>
      <c r="AA54" s="302"/>
      <c r="AB54" s="302"/>
      <c r="AC54" s="302"/>
    </row>
    <row r="55" spans="1:29" s="247" customFormat="1" ht="46.5" customHeight="1" x14ac:dyDescent="0.25">
      <c r="A55" s="304">
        <v>1501</v>
      </c>
      <c r="B55" s="304" t="s">
        <v>85</v>
      </c>
      <c r="C55" s="304">
        <v>17</v>
      </c>
      <c r="D55" s="304">
        <v>0</v>
      </c>
      <c r="E55" s="304">
        <v>1501020</v>
      </c>
      <c r="F55" s="304" t="s">
        <v>94</v>
      </c>
      <c r="G55" s="304">
        <v>11</v>
      </c>
      <c r="H55" s="304" t="s">
        <v>39</v>
      </c>
      <c r="I55" s="304"/>
      <c r="J55" s="304" t="s">
        <v>40</v>
      </c>
      <c r="K55" s="239" t="s">
        <v>264</v>
      </c>
      <c r="L55" s="236">
        <v>1</v>
      </c>
      <c r="M55" s="240">
        <v>120000000</v>
      </c>
      <c r="N55" s="240">
        <f>+L55*M55</f>
        <v>120000000</v>
      </c>
      <c r="O55" s="240">
        <v>0</v>
      </c>
      <c r="P55" s="240">
        <f>+N55+O55</f>
        <v>120000000</v>
      </c>
      <c r="Q55" s="240">
        <v>0</v>
      </c>
      <c r="R55" s="240">
        <f>+P55-Q55</f>
        <v>120000000</v>
      </c>
      <c r="S55" s="305"/>
      <c r="T55" s="305"/>
      <c r="U55" s="305"/>
      <c r="V55" s="305"/>
      <c r="W55" s="306"/>
      <c r="X55" s="307"/>
      <c r="Y55" s="308"/>
      <c r="Z55" s="308"/>
    </row>
    <row r="56" spans="1:29" s="247" customFormat="1" ht="46.5" customHeight="1" thickBot="1" x14ac:dyDescent="0.3">
      <c r="A56" s="309">
        <v>1501</v>
      </c>
      <c r="B56" s="309" t="s">
        <v>85</v>
      </c>
      <c r="C56" s="309">
        <v>17</v>
      </c>
      <c r="D56" s="309">
        <v>0</v>
      </c>
      <c r="E56" s="309">
        <v>1501020</v>
      </c>
      <c r="F56" s="309" t="s">
        <v>94</v>
      </c>
      <c r="G56" s="309">
        <v>11</v>
      </c>
      <c r="H56" s="309" t="s">
        <v>39</v>
      </c>
      <c r="I56" s="309"/>
      <c r="J56" s="309" t="s">
        <v>41</v>
      </c>
      <c r="K56" s="255" t="s">
        <v>265</v>
      </c>
      <c r="L56" s="252">
        <v>1</v>
      </c>
      <c r="M56" s="256">
        <v>80000000</v>
      </c>
      <c r="N56" s="256">
        <f>+L56*M56</f>
        <v>80000000</v>
      </c>
      <c r="O56" s="256">
        <v>0</v>
      </c>
      <c r="P56" s="256">
        <f>+N56+O56</f>
        <v>80000000</v>
      </c>
      <c r="Q56" s="256">
        <v>0</v>
      </c>
      <c r="R56" s="256">
        <f>+P56-Q56</f>
        <v>80000000</v>
      </c>
      <c r="S56" s="310"/>
      <c r="T56" s="310"/>
      <c r="U56" s="310"/>
      <c r="V56" s="310"/>
      <c r="W56" s="311"/>
      <c r="X56" s="312"/>
      <c r="Y56" s="313"/>
      <c r="Z56" s="313"/>
    </row>
    <row r="57" spans="1:29" s="318" customFormat="1" ht="42.75" customHeight="1" thickBot="1" x14ac:dyDescent="0.3">
      <c r="A57" s="1190"/>
      <c r="B57" s="1191"/>
      <c r="C57" s="1191"/>
      <c r="D57" s="1191"/>
      <c r="E57" s="1191"/>
      <c r="F57" s="1191"/>
      <c r="G57" s="1191"/>
      <c r="H57" s="1191"/>
      <c r="I57" s="1192"/>
      <c r="J57" s="225">
        <v>2</v>
      </c>
      <c r="K57" s="296" t="s">
        <v>266</v>
      </c>
      <c r="L57" s="296"/>
      <c r="M57" s="170">
        <f>+M58</f>
        <v>247000000</v>
      </c>
      <c r="N57" s="170">
        <f t="shared" ref="N57:R57" si="32">+N58</f>
        <v>247000000</v>
      </c>
      <c r="O57" s="170">
        <f t="shared" si="32"/>
        <v>0</v>
      </c>
      <c r="P57" s="170">
        <f t="shared" si="32"/>
        <v>247000000</v>
      </c>
      <c r="Q57" s="170">
        <f t="shared" si="32"/>
        <v>0</v>
      </c>
      <c r="R57" s="170">
        <f t="shared" si="32"/>
        <v>247000000</v>
      </c>
      <c r="S57" s="170"/>
      <c r="T57" s="170"/>
      <c r="U57" s="170"/>
      <c r="V57" s="314"/>
      <c r="W57" s="315"/>
      <c r="X57" s="299"/>
      <c r="Y57" s="316"/>
      <c r="Z57" s="317"/>
      <c r="AA57" s="302"/>
      <c r="AB57" s="302"/>
      <c r="AC57" s="302"/>
    </row>
    <row r="58" spans="1:29" s="247" customFormat="1" ht="53.25" customHeight="1" thickBot="1" x14ac:dyDescent="0.3">
      <c r="A58" s="319">
        <v>1501</v>
      </c>
      <c r="B58" s="319" t="s">
        <v>85</v>
      </c>
      <c r="C58" s="319">
        <v>17</v>
      </c>
      <c r="D58" s="319">
        <v>0</v>
      </c>
      <c r="E58" s="319">
        <v>1501020</v>
      </c>
      <c r="F58" s="319" t="s">
        <v>94</v>
      </c>
      <c r="G58" s="319">
        <v>11</v>
      </c>
      <c r="H58" s="319" t="s">
        <v>39</v>
      </c>
      <c r="I58" s="319"/>
      <c r="J58" s="319" t="s">
        <v>47</v>
      </c>
      <c r="K58" s="320" t="s">
        <v>266</v>
      </c>
      <c r="L58" s="321">
        <v>1</v>
      </c>
      <c r="M58" s="322">
        <v>247000000</v>
      </c>
      <c r="N58" s="322">
        <f>+L58*M58</f>
        <v>247000000</v>
      </c>
      <c r="O58" s="322">
        <v>0</v>
      </c>
      <c r="P58" s="322">
        <f>+N58+O58</f>
        <v>247000000</v>
      </c>
      <c r="Q58" s="322">
        <v>0</v>
      </c>
      <c r="R58" s="322">
        <f>+P58-Q58</f>
        <v>247000000</v>
      </c>
      <c r="S58" s="323"/>
      <c r="T58" s="323"/>
      <c r="U58" s="323"/>
      <c r="V58" s="323"/>
      <c r="W58" s="324"/>
      <c r="X58" s="325"/>
      <c r="Y58" s="326"/>
      <c r="Z58" s="326"/>
    </row>
    <row r="59" spans="1:29" s="303" customFormat="1" ht="39" customHeight="1" thickBot="1" x14ac:dyDescent="0.3">
      <c r="A59" s="1190"/>
      <c r="B59" s="1191"/>
      <c r="C59" s="1191"/>
      <c r="D59" s="1191"/>
      <c r="E59" s="1191"/>
      <c r="F59" s="1191"/>
      <c r="G59" s="1191"/>
      <c r="H59" s="1191"/>
      <c r="I59" s="1192"/>
      <c r="J59" s="225">
        <v>3</v>
      </c>
      <c r="K59" s="296" t="s">
        <v>267</v>
      </c>
      <c r="L59" s="327"/>
      <c r="M59" s="170">
        <f>SUM(M60:M61)</f>
        <v>6523531365.9300003</v>
      </c>
      <c r="N59" s="170">
        <f t="shared" ref="N59:R59" si="33">SUM(N60:N61)</f>
        <v>6523531365.9300003</v>
      </c>
      <c r="O59" s="170">
        <f t="shared" si="33"/>
        <v>0</v>
      </c>
      <c r="P59" s="170">
        <f t="shared" si="33"/>
        <v>6523531365.9300003</v>
      </c>
      <c r="Q59" s="170">
        <f t="shared" si="33"/>
        <v>0</v>
      </c>
      <c r="R59" s="170">
        <f t="shared" si="33"/>
        <v>6523531365.9300003</v>
      </c>
      <c r="S59" s="170"/>
      <c r="T59" s="170"/>
      <c r="U59" s="170"/>
      <c r="V59" s="297"/>
      <c r="W59" s="298"/>
      <c r="X59" s="299"/>
      <c r="Y59" s="300"/>
      <c r="Z59" s="301"/>
      <c r="AA59" s="302"/>
      <c r="AB59" s="302"/>
      <c r="AC59" s="302"/>
    </row>
    <row r="60" spans="1:29" s="247" customFormat="1" ht="46.5" customHeight="1" x14ac:dyDescent="0.25">
      <c r="A60" s="304">
        <v>1501</v>
      </c>
      <c r="B60" s="304" t="s">
        <v>85</v>
      </c>
      <c r="C60" s="304">
        <v>17</v>
      </c>
      <c r="D60" s="304">
        <v>0</v>
      </c>
      <c r="E60" s="304">
        <v>1501020</v>
      </c>
      <c r="F60" s="304" t="s">
        <v>94</v>
      </c>
      <c r="G60" s="304">
        <v>11</v>
      </c>
      <c r="H60" s="304" t="s">
        <v>39</v>
      </c>
      <c r="I60" s="304"/>
      <c r="J60" s="304" t="s">
        <v>42</v>
      </c>
      <c r="K60" s="239" t="s">
        <v>269</v>
      </c>
      <c r="L60" s="236">
        <v>1</v>
      </c>
      <c r="M60" s="240">
        <v>6125381564.25</v>
      </c>
      <c r="N60" s="240">
        <f>+L60*M60</f>
        <v>6125381564.25</v>
      </c>
      <c r="O60" s="240">
        <v>0</v>
      </c>
      <c r="P60" s="240">
        <f>+N60+O60</f>
        <v>6125381564.25</v>
      </c>
      <c r="Q60" s="240">
        <v>0</v>
      </c>
      <c r="R60" s="240">
        <f>+P60-Q60</f>
        <v>6125381564.25</v>
      </c>
      <c r="S60" s="305"/>
      <c r="T60" s="305"/>
      <c r="U60" s="305"/>
      <c r="V60" s="305"/>
      <c r="W60" s="306"/>
      <c r="X60" s="307"/>
      <c r="Y60" s="308"/>
      <c r="Z60" s="308"/>
    </row>
    <row r="61" spans="1:29" s="247" customFormat="1" ht="46.5" customHeight="1" thickBot="1" x14ac:dyDescent="0.3">
      <c r="A61" s="309">
        <v>1501</v>
      </c>
      <c r="B61" s="309" t="s">
        <v>85</v>
      </c>
      <c r="C61" s="309">
        <v>17</v>
      </c>
      <c r="D61" s="309">
        <v>0</v>
      </c>
      <c r="E61" s="309">
        <v>1501020</v>
      </c>
      <c r="F61" s="309" t="s">
        <v>94</v>
      </c>
      <c r="G61" s="309">
        <v>11</v>
      </c>
      <c r="H61" s="309" t="s">
        <v>39</v>
      </c>
      <c r="I61" s="309"/>
      <c r="J61" s="309" t="s">
        <v>145</v>
      </c>
      <c r="K61" s="255" t="s">
        <v>268</v>
      </c>
      <c r="L61" s="252">
        <v>1</v>
      </c>
      <c r="M61" s="256">
        <v>398149801.68000001</v>
      </c>
      <c r="N61" s="256">
        <f>+L61*M61</f>
        <v>398149801.68000001</v>
      </c>
      <c r="O61" s="256">
        <v>0</v>
      </c>
      <c r="P61" s="256">
        <f>+N61+O61</f>
        <v>398149801.68000001</v>
      </c>
      <c r="Q61" s="256">
        <v>0</v>
      </c>
      <c r="R61" s="256">
        <f>+P61-Q61</f>
        <v>398149801.68000001</v>
      </c>
      <c r="S61" s="310"/>
      <c r="T61" s="310"/>
      <c r="U61" s="310"/>
      <c r="V61" s="310"/>
      <c r="W61" s="311"/>
      <c r="X61" s="312"/>
      <c r="Y61" s="313"/>
      <c r="Z61" s="313"/>
    </row>
    <row r="62" spans="1:29" s="303" customFormat="1" ht="39" customHeight="1" thickBot="1" x14ac:dyDescent="0.3">
      <c r="A62" s="1190"/>
      <c r="B62" s="1191"/>
      <c r="C62" s="1191"/>
      <c r="D62" s="1191"/>
      <c r="E62" s="1191"/>
      <c r="F62" s="1191"/>
      <c r="G62" s="1191"/>
      <c r="H62" s="1191"/>
      <c r="I62" s="1192"/>
      <c r="J62" s="225">
        <v>4</v>
      </c>
      <c r="K62" s="296" t="s">
        <v>270</v>
      </c>
      <c r="L62" s="327"/>
      <c r="M62" s="170">
        <f>SUM(M63:M64)</f>
        <v>300000000</v>
      </c>
      <c r="N62" s="170">
        <f t="shared" ref="N62:R62" si="34">SUM(N63:N64)</f>
        <v>300000000</v>
      </c>
      <c r="O62" s="170">
        <f t="shared" si="34"/>
        <v>0</v>
      </c>
      <c r="P62" s="170">
        <f t="shared" si="34"/>
        <v>300000000</v>
      </c>
      <c r="Q62" s="170">
        <f t="shared" si="34"/>
        <v>0</v>
      </c>
      <c r="R62" s="170">
        <f t="shared" si="34"/>
        <v>300000000</v>
      </c>
      <c r="S62" s="170"/>
      <c r="T62" s="170"/>
      <c r="U62" s="170"/>
      <c r="V62" s="297"/>
      <c r="W62" s="298"/>
      <c r="X62" s="299"/>
      <c r="Y62" s="300"/>
      <c r="Z62" s="301"/>
      <c r="AA62" s="302"/>
      <c r="AB62" s="302"/>
      <c r="AC62" s="302"/>
    </row>
    <row r="63" spans="1:29" s="247" customFormat="1" ht="38.25" customHeight="1" x14ac:dyDescent="0.25">
      <c r="A63" s="304">
        <v>1501</v>
      </c>
      <c r="B63" s="304" t="s">
        <v>85</v>
      </c>
      <c r="C63" s="304">
        <v>17</v>
      </c>
      <c r="D63" s="304">
        <v>0</v>
      </c>
      <c r="E63" s="304">
        <v>1501020</v>
      </c>
      <c r="F63" s="304" t="s">
        <v>94</v>
      </c>
      <c r="G63" s="304">
        <v>11</v>
      </c>
      <c r="H63" s="304" t="s">
        <v>39</v>
      </c>
      <c r="I63" s="304"/>
      <c r="J63" s="304" t="s">
        <v>48</v>
      </c>
      <c r="K63" s="239" t="s">
        <v>271</v>
      </c>
      <c r="L63" s="236">
        <v>1</v>
      </c>
      <c r="M63" s="240">
        <v>5000000</v>
      </c>
      <c r="N63" s="240">
        <f>+L63*M63</f>
        <v>5000000</v>
      </c>
      <c r="O63" s="240">
        <v>0</v>
      </c>
      <c r="P63" s="240">
        <f>+N63+O63</f>
        <v>5000000</v>
      </c>
      <c r="Q63" s="240">
        <v>0</v>
      </c>
      <c r="R63" s="240">
        <f>+P63-Q63</f>
        <v>5000000</v>
      </c>
      <c r="S63" s="305"/>
      <c r="T63" s="305"/>
      <c r="U63" s="305"/>
      <c r="V63" s="305"/>
      <c r="W63" s="306"/>
      <c r="X63" s="307"/>
      <c r="Y63" s="308"/>
      <c r="Z63" s="308"/>
    </row>
    <row r="64" spans="1:29" s="247" customFormat="1" ht="39.75" customHeight="1" thickBot="1" x14ac:dyDescent="0.3">
      <c r="A64" s="309">
        <v>1501</v>
      </c>
      <c r="B64" s="309" t="s">
        <v>85</v>
      </c>
      <c r="C64" s="309">
        <v>17</v>
      </c>
      <c r="D64" s="309">
        <v>0</v>
      </c>
      <c r="E64" s="309">
        <v>1501020</v>
      </c>
      <c r="F64" s="309" t="s">
        <v>94</v>
      </c>
      <c r="G64" s="309">
        <v>11</v>
      </c>
      <c r="H64" s="309" t="s">
        <v>39</v>
      </c>
      <c r="I64" s="309"/>
      <c r="J64" s="309" t="s">
        <v>49</v>
      </c>
      <c r="K64" s="255" t="s">
        <v>272</v>
      </c>
      <c r="L64" s="252">
        <v>1</v>
      </c>
      <c r="M64" s="256">
        <v>295000000</v>
      </c>
      <c r="N64" s="256">
        <f>+L64*M64</f>
        <v>295000000</v>
      </c>
      <c r="O64" s="256">
        <v>0</v>
      </c>
      <c r="P64" s="256">
        <f>+N64+O64</f>
        <v>295000000</v>
      </c>
      <c r="Q64" s="256">
        <v>0</v>
      </c>
      <c r="R64" s="256">
        <f>+P64-Q64</f>
        <v>295000000</v>
      </c>
      <c r="S64" s="310"/>
      <c r="T64" s="310"/>
      <c r="U64" s="310"/>
      <c r="V64" s="310"/>
      <c r="W64" s="311"/>
      <c r="X64" s="312"/>
      <c r="Y64" s="313"/>
      <c r="Z64" s="313"/>
    </row>
    <row r="65" spans="1:29" s="303" customFormat="1" ht="48.75" customHeight="1" thickBot="1" x14ac:dyDescent="0.3">
      <c r="A65" s="1223"/>
      <c r="B65" s="1224"/>
      <c r="C65" s="1224"/>
      <c r="D65" s="1224"/>
      <c r="E65" s="1224"/>
      <c r="F65" s="1224"/>
      <c r="G65" s="1224"/>
      <c r="H65" s="1224"/>
      <c r="I65" s="1225"/>
      <c r="J65" s="225">
        <v>5</v>
      </c>
      <c r="K65" s="296" t="s">
        <v>273</v>
      </c>
      <c r="L65" s="225">
        <v>1</v>
      </c>
      <c r="M65" s="170">
        <f>+SUM(M66)</f>
        <v>27000000</v>
      </c>
      <c r="N65" s="170">
        <f t="shared" ref="N65:R65" si="35">+SUM(N66)</f>
        <v>27000000</v>
      </c>
      <c r="O65" s="170">
        <f t="shared" si="35"/>
        <v>0</v>
      </c>
      <c r="P65" s="170">
        <f t="shared" si="35"/>
        <v>27000000</v>
      </c>
      <c r="Q65" s="170">
        <f t="shared" si="35"/>
        <v>0</v>
      </c>
      <c r="R65" s="170">
        <f t="shared" si="35"/>
        <v>27000000</v>
      </c>
      <c r="S65" s="170"/>
      <c r="T65" s="170"/>
      <c r="U65" s="170"/>
      <c r="V65" s="297"/>
      <c r="W65" s="298"/>
      <c r="X65" s="299"/>
      <c r="Y65" s="300"/>
      <c r="Z65" s="301"/>
      <c r="AA65" s="302"/>
      <c r="AB65" s="302"/>
      <c r="AC65" s="302"/>
    </row>
    <row r="66" spans="1:29" s="335" customFormat="1" ht="62.25" customHeight="1" thickBot="1" x14ac:dyDescent="0.3">
      <c r="A66" s="319">
        <v>1501</v>
      </c>
      <c r="B66" s="319" t="s">
        <v>85</v>
      </c>
      <c r="C66" s="319">
        <v>17</v>
      </c>
      <c r="D66" s="319">
        <v>0</v>
      </c>
      <c r="E66" s="319">
        <v>1501020</v>
      </c>
      <c r="F66" s="319" t="s">
        <v>94</v>
      </c>
      <c r="G66" s="319">
        <v>11</v>
      </c>
      <c r="H66" s="319" t="s">
        <v>39</v>
      </c>
      <c r="I66" s="319"/>
      <c r="J66" s="319" t="s">
        <v>128</v>
      </c>
      <c r="K66" s="328" t="s">
        <v>273</v>
      </c>
      <c r="L66" s="319">
        <v>1</v>
      </c>
      <c r="M66" s="173">
        <v>27000000</v>
      </c>
      <c r="N66" s="173">
        <f t="shared" ref="N66:N70" si="36">+M66*L66</f>
        <v>27000000</v>
      </c>
      <c r="O66" s="173">
        <v>0</v>
      </c>
      <c r="P66" s="173">
        <f t="shared" ref="P66:P70" si="37">+N66+O66</f>
        <v>27000000</v>
      </c>
      <c r="Q66" s="173">
        <v>0</v>
      </c>
      <c r="R66" s="173">
        <f t="shared" ref="R66:R70" si="38">+P66-Q66</f>
        <v>27000000</v>
      </c>
      <c r="S66" s="329"/>
      <c r="T66" s="329"/>
      <c r="U66" s="329"/>
      <c r="V66" s="330"/>
      <c r="W66" s="331"/>
      <c r="X66" s="332"/>
      <c r="Y66" s="333"/>
      <c r="Z66" s="334"/>
      <c r="AA66" s="174"/>
      <c r="AB66" s="174"/>
      <c r="AC66" s="174"/>
    </row>
    <row r="67" spans="1:29" s="303" customFormat="1" ht="60.75" customHeight="1" thickBot="1" x14ac:dyDescent="0.3">
      <c r="A67" s="1223"/>
      <c r="B67" s="1224"/>
      <c r="C67" s="1224"/>
      <c r="D67" s="1224"/>
      <c r="E67" s="1224"/>
      <c r="F67" s="1224"/>
      <c r="G67" s="1224"/>
      <c r="H67" s="1224"/>
      <c r="I67" s="1225"/>
      <c r="J67" s="225">
        <v>6</v>
      </c>
      <c r="K67" s="296" t="s">
        <v>274</v>
      </c>
      <c r="L67" s="225">
        <v>1</v>
      </c>
      <c r="M67" s="170">
        <f>+SUM(M68)</f>
        <v>5000000</v>
      </c>
      <c r="N67" s="170">
        <f t="shared" ref="N67:R67" si="39">+SUM(N68)</f>
        <v>5000000</v>
      </c>
      <c r="O67" s="170">
        <f t="shared" si="39"/>
        <v>0</v>
      </c>
      <c r="P67" s="170">
        <f t="shared" si="39"/>
        <v>5000000</v>
      </c>
      <c r="Q67" s="170">
        <f t="shared" si="39"/>
        <v>0</v>
      </c>
      <c r="R67" s="170">
        <f t="shared" si="39"/>
        <v>5000000</v>
      </c>
      <c r="S67" s="170"/>
      <c r="T67" s="170"/>
      <c r="U67" s="170"/>
      <c r="V67" s="297"/>
      <c r="W67" s="298"/>
      <c r="X67" s="299"/>
      <c r="Y67" s="300"/>
      <c r="Z67" s="301"/>
      <c r="AA67" s="302"/>
      <c r="AB67" s="302"/>
      <c r="AC67" s="302"/>
    </row>
    <row r="68" spans="1:29" s="335" customFormat="1" ht="65.25" customHeight="1" thickBot="1" x14ac:dyDescent="0.3">
      <c r="A68" s="319">
        <v>1501</v>
      </c>
      <c r="B68" s="319" t="s">
        <v>85</v>
      </c>
      <c r="C68" s="319">
        <v>17</v>
      </c>
      <c r="D68" s="319">
        <v>0</v>
      </c>
      <c r="E68" s="319">
        <v>1501020</v>
      </c>
      <c r="F68" s="319" t="s">
        <v>94</v>
      </c>
      <c r="G68" s="319">
        <v>11</v>
      </c>
      <c r="H68" s="319" t="s">
        <v>39</v>
      </c>
      <c r="I68" s="319"/>
      <c r="J68" s="319" t="s">
        <v>114</v>
      </c>
      <c r="K68" s="328" t="s">
        <v>274</v>
      </c>
      <c r="L68" s="319">
        <v>1</v>
      </c>
      <c r="M68" s="173">
        <v>5000000</v>
      </c>
      <c r="N68" s="173">
        <f t="shared" si="36"/>
        <v>5000000</v>
      </c>
      <c r="O68" s="173">
        <v>0</v>
      </c>
      <c r="P68" s="173">
        <f t="shared" si="37"/>
        <v>5000000</v>
      </c>
      <c r="Q68" s="173">
        <v>0</v>
      </c>
      <c r="R68" s="173">
        <f t="shared" si="38"/>
        <v>5000000</v>
      </c>
      <c r="S68" s="329"/>
      <c r="T68" s="329"/>
      <c r="U68" s="329"/>
      <c r="V68" s="330"/>
      <c r="W68" s="331"/>
      <c r="X68" s="332"/>
      <c r="Y68" s="333"/>
      <c r="Z68" s="334"/>
      <c r="AA68" s="174"/>
      <c r="AB68" s="174"/>
      <c r="AC68" s="174"/>
    </row>
    <row r="69" spans="1:29" s="303" customFormat="1" ht="42" customHeight="1" thickBot="1" x14ac:dyDescent="0.3">
      <c r="A69" s="1223"/>
      <c r="B69" s="1224"/>
      <c r="C69" s="1224"/>
      <c r="D69" s="1224"/>
      <c r="E69" s="1224"/>
      <c r="F69" s="1224"/>
      <c r="G69" s="1224"/>
      <c r="H69" s="1224"/>
      <c r="I69" s="1225"/>
      <c r="J69" s="225">
        <v>7</v>
      </c>
      <c r="K69" s="296" t="s">
        <v>275</v>
      </c>
      <c r="L69" s="225">
        <v>1</v>
      </c>
      <c r="M69" s="170">
        <f>+SUM(M70)</f>
        <v>1500000000</v>
      </c>
      <c r="N69" s="170">
        <f t="shared" ref="N69:R69" si="40">+SUM(N70)</f>
        <v>1500000000</v>
      </c>
      <c r="O69" s="170">
        <f t="shared" si="40"/>
        <v>0</v>
      </c>
      <c r="P69" s="170">
        <f t="shared" si="40"/>
        <v>1500000000</v>
      </c>
      <c r="Q69" s="170">
        <f t="shared" si="40"/>
        <v>0</v>
      </c>
      <c r="R69" s="170">
        <f t="shared" si="40"/>
        <v>1500000000</v>
      </c>
      <c r="S69" s="170"/>
      <c r="T69" s="170"/>
      <c r="U69" s="170"/>
      <c r="V69" s="297"/>
      <c r="W69" s="298"/>
      <c r="X69" s="299"/>
      <c r="Y69" s="300"/>
      <c r="Z69" s="301"/>
      <c r="AA69" s="302"/>
      <c r="AB69" s="302"/>
      <c r="AC69" s="302"/>
    </row>
    <row r="70" spans="1:29" s="335" customFormat="1" ht="62.25" customHeight="1" x14ac:dyDescent="0.25">
      <c r="A70" s="304">
        <v>1501</v>
      </c>
      <c r="B70" s="304" t="s">
        <v>85</v>
      </c>
      <c r="C70" s="304">
        <v>17</v>
      </c>
      <c r="D70" s="304">
        <v>0</v>
      </c>
      <c r="E70" s="304">
        <v>1501020</v>
      </c>
      <c r="F70" s="304" t="s">
        <v>94</v>
      </c>
      <c r="G70" s="304">
        <v>11</v>
      </c>
      <c r="H70" s="304" t="s">
        <v>39</v>
      </c>
      <c r="I70" s="304"/>
      <c r="J70" s="304" t="s">
        <v>115</v>
      </c>
      <c r="K70" s="336" t="s">
        <v>275</v>
      </c>
      <c r="L70" s="304">
        <v>1</v>
      </c>
      <c r="M70" s="172">
        <v>1500000000</v>
      </c>
      <c r="N70" s="172">
        <f t="shared" si="36"/>
        <v>1500000000</v>
      </c>
      <c r="O70" s="172">
        <v>0</v>
      </c>
      <c r="P70" s="172">
        <f t="shared" si="37"/>
        <v>1500000000</v>
      </c>
      <c r="Q70" s="172">
        <v>0</v>
      </c>
      <c r="R70" s="172">
        <f t="shared" si="38"/>
        <v>1500000000</v>
      </c>
      <c r="S70" s="337"/>
      <c r="T70" s="337"/>
      <c r="U70" s="337"/>
      <c r="V70" s="338"/>
      <c r="W70" s="339"/>
      <c r="X70" s="340"/>
      <c r="Y70" s="341"/>
      <c r="Z70" s="342"/>
      <c r="AA70" s="174"/>
      <c r="AB70" s="174"/>
      <c r="AC70" s="174"/>
    </row>
    <row r="71" spans="1:29" s="347" customFormat="1" ht="31.5" customHeight="1" thickBot="1" x14ac:dyDescent="0.3">
      <c r="A71" s="1189" t="s">
        <v>50</v>
      </c>
      <c r="B71" s="1189"/>
      <c r="C71" s="1189"/>
      <c r="D71" s="1189"/>
      <c r="E71" s="1189"/>
      <c r="F71" s="1189"/>
      <c r="G71" s="1189"/>
      <c r="H71" s="1189"/>
      <c r="I71" s="1189"/>
      <c r="J71" s="1189"/>
      <c r="K71" s="1189"/>
      <c r="L71" s="1189"/>
      <c r="M71" s="267">
        <f>+M54+M57+M59+M62+M65+M67+M69</f>
        <v>8802531365.9300003</v>
      </c>
      <c r="N71" s="267">
        <f t="shared" ref="N71:R71" si="41">+N54+N57+N59+N62+N65+N67+N69</f>
        <v>8802531365.9300003</v>
      </c>
      <c r="O71" s="267">
        <f t="shared" si="41"/>
        <v>0</v>
      </c>
      <c r="P71" s="267">
        <f t="shared" si="41"/>
        <v>8802531365.9300003</v>
      </c>
      <c r="Q71" s="267">
        <f t="shared" si="41"/>
        <v>0</v>
      </c>
      <c r="R71" s="267">
        <f t="shared" si="41"/>
        <v>8802531365.9300003</v>
      </c>
      <c r="S71" s="166"/>
      <c r="T71" s="166"/>
      <c r="U71" s="166"/>
      <c r="V71" s="343"/>
      <c r="W71" s="344"/>
      <c r="X71" s="280"/>
      <c r="Y71" s="345"/>
      <c r="Z71" s="346"/>
      <c r="AA71" s="174"/>
      <c r="AB71" s="174"/>
      <c r="AC71" s="174"/>
    </row>
    <row r="72" spans="1:29" s="282" customFormat="1" ht="36.75" customHeight="1" x14ac:dyDescent="0.25">
      <c r="A72" s="1226"/>
      <c r="B72" s="1227"/>
      <c r="C72" s="1227"/>
      <c r="D72" s="1227"/>
      <c r="E72" s="1227"/>
      <c r="F72" s="1227"/>
      <c r="G72" s="1227"/>
      <c r="H72" s="1227"/>
      <c r="I72" s="1227"/>
      <c r="J72" s="1228"/>
      <c r="K72" s="276" t="s">
        <v>165</v>
      </c>
      <c r="L72" s="1238"/>
      <c r="M72" s="1227"/>
      <c r="N72" s="1227"/>
      <c r="O72" s="1227"/>
      <c r="P72" s="1227"/>
      <c r="Q72" s="1227"/>
      <c r="R72" s="1239"/>
      <c r="S72" s="277"/>
      <c r="T72" s="278"/>
      <c r="U72" s="166"/>
      <c r="V72" s="279"/>
      <c r="W72" s="280"/>
      <c r="X72" s="281"/>
      <c r="Y72" s="213"/>
      <c r="Z72" s="213"/>
      <c r="AA72" s="174"/>
      <c r="AB72" s="174"/>
      <c r="AC72" s="174"/>
    </row>
    <row r="73" spans="1:29" s="282" customFormat="1" ht="38.25" customHeight="1" x14ac:dyDescent="0.25">
      <c r="A73" s="283">
        <v>1501</v>
      </c>
      <c r="B73" s="284" t="s">
        <v>85</v>
      </c>
      <c r="C73" s="285">
        <v>17</v>
      </c>
      <c r="D73" s="285">
        <v>0</v>
      </c>
      <c r="E73" s="286" t="s">
        <v>277</v>
      </c>
      <c r="F73" s="1220"/>
      <c r="G73" s="1221"/>
      <c r="H73" s="1221"/>
      <c r="I73" s="1221"/>
      <c r="J73" s="1222"/>
      <c r="K73" s="212" t="s">
        <v>276</v>
      </c>
      <c r="L73" s="285"/>
      <c r="M73" s="166">
        <f>+M74</f>
        <v>1300000000</v>
      </c>
      <c r="N73" s="166">
        <f t="shared" ref="N73:R74" si="42">+N74</f>
        <v>1300000000</v>
      </c>
      <c r="O73" s="166">
        <f t="shared" si="42"/>
        <v>0</v>
      </c>
      <c r="P73" s="166">
        <f t="shared" si="42"/>
        <v>1300000000</v>
      </c>
      <c r="Q73" s="166">
        <f t="shared" si="42"/>
        <v>0</v>
      </c>
      <c r="R73" s="214">
        <f t="shared" si="42"/>
        <v>1300000000</v>
      </c>
      <c r="S73" s="287"/>
      <c r="T73" s="288"/>
      <c r="U73" s="166"/>
      <c r="V73" s="288"/>
      <c r="W73" s="288"/>
      <c r="X73" s="288"/>
      <c r="Y73" s="288"/>
      <c r="Z73" s="288"/>
      <c r="AA73" s="174"/>
      <c r="AB73" s="174"/>
      <c r="AC73" s="174"/>
    </row>
    <row r="74" spans="1:29" s="282" customFormat="1" ht="33.75" customHeight="1" thickBot="1" x14ac:dyDescent="0.3">
      <c r="A74" s="289">
        <v>1501</v>
      </c>
      <c r="B74" s="290" t="s">
        <v>85</v>
      </c>
      <c r="C74" s="291">
        <v>17</v>
      </c>
      <c r="D74" s="291">
        <v>0</v>
      </c>
      <c r="E74" s="292" t="s">
        <v>277</v>
      </c>
      <c r="F74" s="290" t="s">
        <v>94</v>
      </c>
      <c r="G74" s="1229"/>
      <c r="H74" s="1230"/>
      <c r="I74" s="1230"/>
      <c r="J74" s="1231"/>
      <c r="K74" s="219" t="s">
        <v>125</v>
      </c>
      <c r="L74" s="291"/>
      <c r="M74" s="221">
        <f>+M75</f>
        <v>1300000000</v>
      </c>
      <c r="N74" s="221">
        <f t="shared" si="42"/>
        <v>1300000000</v>
      </c>
      <c r="O74" s="221">
        <f t="shared" si="42"/>
        <v>0</v>
      </c>
      <c r="P74" s="221">
        <f t="shared" si="42"/>
        <v>1300000000</v>
      </c>
      <c r="Q74" s="221">
        <f t="shared" si="42"/>
        <v>0</v>
      </c>
      <c r="R74" s="222">
        <f t="shared" si="42"/>
        <v>1300000000</v>
      </c>
      <c r="S74" s="293"/>
      <c r="T74" s="294"/>
      <c r="U74" s="295"/>
      <c r="V74" s="294"/>
      <c r="W74" s="294"/>
      <c r="X74" s="294"/>
      <c r="Y74" s="294"/>
      <c r="Z74" s="294"/>
      <c r="AA74" s="174"/>
      <c r="AB74" s="174"/>
      <c r="AC74" s="174"/>
    </row>
    <row r="75" spans="1:29" s="352" customFormat="1" ht="46.5" customHeight="1" thickBot="1" x14ac:dyDescent="0.3">
      <c r="A75" s="1190"/>
      <c r="B75" s="1191"/>
      <c r="C75" s="1191"/>
      <c r="D75" s="1191"/>
      <c r="E75" s="1191"/>
      <c r="F75" s="1191"/>
      <c r="G75" s="1191"/>
      <c r="H75" s="1191"/>
      <c r="I75" s="1192"/>
      <c r="J75" s="225">
        <v>1</v>
      </c>
      <c r="K75" s="226" t="s">
        <v>258</v>
      </c>
      <c r="L75" s="225"/>
      <c r="M75" s="170">
        <f>SUM(M76)</f>
        <v>1300000000</v>
      </c>
      <c r="N75" s="170">
        <f t="shared" ref="N75:R75" si="43">SUM(N76)</f>
        <v>1300000000</v>
      </c>
      <c r="O75" s="170">
        <f t="shared" si="43"/>
        <v>0</v>
      </c>
      <c r="P75" s="170">
        <f t="shared" si="43"/>
        <v>1300000000</v>
      </c>
      <c r="Q75" s="170">
        <f t="shared" si="43"/>
        <v>0</v>
      </c>
      <c r="R75" s="170">
        <f t="shared" si="43"/>
        <v>1300000000</v>
      </c>
      <c r="S75" s="348"/>
      <c r="T75" s="348"/>
      <c r="U75" s="170"/>
      <c r="V75" s="349"/>
      <c r="W75" s="299"/>
      <c r="X75" s="350"/>
      <c r="Y75" s="351"/>
      <c r="Z75" s="351"/>
      <c r="AA75" s="302"/>
      <c r="AB75" s="302"/>
      <c r="AC75" s="302"/>
    </row>
    <row r="76" spans="1:29" s="247" customFormat="1" ht="45" customHeight="1" x14ac:dyDescent="0.25">
      <c r="A76" s="236">
        <v>1501</v>
      </c>
      <c r="B76" s="237" t="s">
        <v>85</v>
      </c>
      <c r="C76" s="236">
        <v>17</v>
      </c>
      <c r="D76" s="236">
        <v>0</v>
      </c>
      <c r="E76" s="238" t="s">
        <v>277</v>
      </c>
      <c r="F76" s="237" t="s">
        <v>94</v>
      </c>
      <c r="G76" s="236">
        <v>11</v>
      </c>
      <c r="H76" s="236" t="s">
        <v>39</v>
      </c>
      <c r="I76" s="236"/>
      <c r="J76" s="236" t="s">
        <v>40</v>
      </c>
      <c r="K76" s="239" t="s">
        <v>258</v>
      </c>
      <c r="L76" s="236">
        <v>1</v>
      </c>
      <c r="M76" s="240">
        <v>1300000000</v>
      </c>
      <c r="N76" s="240">
        <f>+L76*M76</f>
        <v>1300000000</v>
      </c>
      <c r="O76" s="240">
        <v>0</v>
      </c>
      <c r="P76" s="240">
        <f>+N76+O76</f>
        <v>1300000000</v>
      </c>
      <c r="Q76" s="240">
        <v>0</v>
      </c>
      <c r="R76" s="240">
        <f>+P76-Q76</f>
        <v>1300000000</v>
      </c>
      <c r="S76" s="240"/>
      <c r="T76" s="240"/>
      <c r="U76" s="305"/>
      <c r="V76" s="353"/>
      <c r="W76" s="306"/>
      <c r="X76" s="307"/>
      <c r="Y76" s="308"/>
      <c r="Z76" s="308"/>
    </row>
    <row r="77" spans="1:29" s="347" customFormat="1" ht="31.5" customHeight="1" thickBot="1" x14ac:dyDescent="0.3">
      <c r="A77" s="1189" t="s">
        <v>50</v>
      </c>
      <c r="B77" s="1189"/>
      <c r="C77" s="1189"/>
      <c r="D77" s="1189"/>
      <c r="E77" s="1189"/>
      <c r="F77" s="1189"/>
      <c r="G77" s="1189"/>
      <c r="H77" s="1189"/>
      <c r="I77" s="1189"/>
      <c r="J77" s="1189"/>
      <c r="K77" s="1189"/>
      <c r="L77" s="1189"/>
      <c r="M77" s="267">
        <f>+M73</f>
        <v>1300000000</v>
      </c>
      <c r="N77" s="267">
        <f t="shared" ref="N77:R77" si="44">+N73</f>
        <v>1300000000</v>
      </c>
      <c r="O77" s="267">
        <f t="shared" si="44"/>
        <v>0</v>
      </c>
      <c r="P77" s="267">
        <f t="shared" si="44"/>
        <v>1300000000</v>
      </c>
      <c r="Q77" s="267">
        <f t="shared" si="44"/>
        <v>0</v>
      </c>
      <c r="R77" s="267">
        <f t="shared" si="44"/>
        <v>1300000000</v>
      </c>
      <c r="S77" s="166"/>
      <c r="T77" s="166"/>
      <c r="U77" s="166"/>
      <c r="V77" s="343"/>
      <c r="W77" s="344"/>
      <c r="X77" s="280"/>
      <c r="Y77" s="345"/>
      <c r="Z77" s="346"/>
      <c r="AA77" s="174"/>
      <c r="AB77" s="174"/>
      <c r="AC77" s="174"/>
    </row>
    <row r="78" spans="1:29" s="282" customFormat="1" ht="36.75" customHeight="1" x14ac:dyDescent="0.25">
      <c r="A78" s="1226"/>
      <c r="B78" s="1227"/>
      <c r="C78" s="1227"/>
      <c r="D78" s="1227"/>
      <c r="E78" s="1227"/>
      <c r="F78" s="1227"/>
      <c r="G78" s="1227"/>
      <c r="H78" s="1227"/>
      <c r="I78" s="1227"/>
      <c r="J78" s="1228"/>
      <c r="K78" s="276" t="s">
        <v>280</v>
      </c>
      <c r="L78" s="1238"/>
      <c r="M78" s="1227"/>
      <c r="N78" s="1227"/>
      <c r="O78" s="1227"/>
      <c r="P78" s="1227"/>
      <c r="Q78" s="1227"/>
      <c r="R78" s="1239"/>
      <c r="S78" s="277"/>
      <c r="T78" s="278"/>
      <c r="U78" s="166"/>
      <c r="V78" s="279"/>
      <c r="W78" s="280"/>
      <c r="X78" s="281"/>
      <c r="Y78" s="213"/>
      <c r="Z78" s="213"/>
      <c r="AA78" s="174"/>
      <c r="AB78" s="174"/>
      <c r="AC78" s="174"/>
    </row>
    <row r="79" spans="1:29" s="282" customFormat="1" ht="38.25" customHeight="1" x14ac:dyDescent="0.25">
      <c r="A79" s="283">
        <v>1501</v>
      </c>
      <c r="B79" s="284" t="s">
        <v>85</v>
      </c>
      <c r="C79" s="285">
        <v>17</v>
      </c>
      <c r="D79" s="285">
        <v>0</v>
      </c>
      <c r="E79" s="286" t="s">
        <v>279</v>
      </c>
      <c r="F79" s="1220"/>
      <c r="G79" s="1221"/>
      <c r="H79" s="1221"/>
      <c r="I79" s="1221"/>
      <c r="J79" s="1222"/>
      <c r="K79" s="212" t="s">
        <v>278</v>
      </c>
      <c r="L79" s="285"/>
      <c r="M79" s="166">
        <f>+M80</f>
        <v>3300000000</v>
      </c>
      <c r="N79" s="166">
        <f t="shared" ref="N79:R79" si="45">+N80</f>
        <v>3300000000</v>
      </c>
      <c r="O79" s="166">
        <f t="shared" si="45"/>
        <v>0</v>
      </c>
      <c r="P79" s="166">
        <f t="shared" si="45"/>
        <v>3300000000</v>
      </c>
      <c r="Q79" s="166">
        <f t="shared" si="45"/>
        <v>0</v>
      </c>
      <c r="R79" s="214">
        <f t="shared" si="45"/>
        <v>3300000000</v>
      </c>
      <c r="S79" s="287"/>
      <c r="T79" s="288"/>
      <c r="U79" s="166"/>
      <c r="V79" s="288"/>
      <c r="W79" s="288"/>
      <c r="X79" s="288"/>
      <c r="Y79" s="288"/>
      <c r="Z79" s="288"/>
      <c r="AA79" s="174"/>
      <c r="AB79" s="174"/>
      <c r="AC79" s="174"/>
    </row>
    <row r="80" spans="1:29" s="282" customFormat="1" ht="33.75" customHeight="1" thickBot="1" x14ac:dyDescent="0.3">
      <c r="A80" s="289">
        <v>1501</v>
      </c>
      <c r="B80" s="290" t="s">
        <v>85</v>
      </c>
      <c r="C80" s="291">
        <v>17</v>
      </c>
      <c r="D80" s="291">
        <v>0</v>
      </c>
      <c r="E80" s="292" t="s">
        <v>279</v>
      </c>
      <c r="F80" s="290" t="s">
        <v>94</v>
      </c>
      <c r="G80" s="1229"/>
      <c r="H80" s="1230"/>
      <c r="I80" s="1230"/>
      <c r="J80" s="1231"/>
      <c r="K80" s="219" t="s">
        <v>125</v>
      </c>
      <c r="L80" s="291"/>
      <c r="M80" s="221">
        <f>+M81+M83+M85+M87</f>
        <v>3300000000</v>
      </c>
      <c r="N80" s="221">
        <f t="shared" ref="N80:R80" si="46">+N81+N83+N85+N87</f>
        <v>3300000000</v>
      </c>
      <c r="O80" s="221">
        <f t="shared" si="46"/>
        <v>0</v>
      </c>
      <c r="P80" s="221">
        <f t="shared" si="46"/>
        <v>3300000000</v>
      </c>
      <c r="Q80" s="221">
        <f t="shared" si="46"/>
        <v>0</v>
      </c>
      <c r="R80" s="222">
        <f t="shared" si="46"/>
        <v>3300000000</v>
      </c>
      <c r="S80" s="287"/>
      <c r="T80" s="288"/>
      <c r="U80" s="166"/>
      <c r="V80" s="288"/>
      <c r="W80" s="288"/>
      <c r="X80" s="288"/>
      <c r="Y80" s="288"/>
      <c r="Z80" s="288"/>
      <c r="AA80" s="174"/>
      <c r="AB80" s="174"/>
      <c r="AC80" s="174"/>
    </row>
    <row r="81" spans="1:29" s="359" customFormat="1" ht="36.75" customHeight="1" thickBot="1" x14ac:dyDescent="0.3">
      <c r="A81" s="1243"/>
      <c r="B81" s="1244"/>
      <c r="C81" s="1244"/>
      <c r="D81" s="1244"/>
      <c r="E81" s="1244"/>
      <c r="F81" s="1244"/>
      <c r="G81" s="1244"/>
      <c r="H81" s="1244"/>
      <c r="I81" s="1245"/>
      <c r="J81" s="844">
        <v>1</v>
      </c>
      <c r="K81" s="719" t="s">
        <v>281</v>
      </c>
      <c r="L81" s="844">
        <v>1</v>
      </c>
      <c r="M81" s="720">
        <f>+SUM(M82)</f>
        <v>1200000000</v>
      </c>
      <c r="N81" s="720">
        <f t="shared" ref="N81:R81" si="47">+SUM(N82)</f>
        <v>1200000000</v>
      </c>
      <c r="O81" s="720">
        <f t="shared" si="47"/>
        <v>0</v>
      </c>
      <c r="P81" s="720">
        <f t="shared" si="47"/>
        <v>1200000000</v>
      </c>
      <c r="Q81" s="720">
        <f t="shared" si="47"/>
        <v>0</v>
      </c>
      <c r="R81" s="721">
        <f t="shared" si="47"/>
        <v>1200000000</v>
      </c>
      <c r="S81" s="840"/>
      <c r="T81" s="168"/>
      <c r="U81" s="168"/>
      <c r="V81" s="354"/>
      <c r="W81" s="355"/>
      <c r="X81" s="356"/>
      <c r="Y81" s="357"/>
      <c r="Z81" s="358"/>
      <c r="AA81" s="174"/>
      <c r="AB81" s="174"/>
      <c r="AC81" s="174"/>
    </row>
    <row r="82" spans="1:29" s="359" customFormat="1" ht="34.5" customHeight="1" thickBot="1" x14ac:dyDescent="0.3">
      <c r="A82" s="845">
        <v>1501</v>
      </c>
      <c r="B82" s="845" t="s">
        <v>85</v>
      </c>
      <c r="C82" s="845">
        <v>17</v>
      </c>
      <c r="D82" s="845">
        <v>0</v>
      </c>
      <c r="E82" s="845" t="s">
        <v>279</v>
      </c>
      <c r="F82" s="845" t="s">
        <v>94</v>
      </c>
      <c r="G82" s="845">
        <v>11</v>
      </c>
      <c r="H82" s="845" t="s">
        <v>39</v>
      </c>
      <c r="I82" s="845"/>
      <c r="J82" s="845" t="s">
        <v>40</v>
      </c>
      <c r="K82" s="846" t="s">
        <v>281</v>
      </c>
      <c r="L82" s="845">
        <v>1</v>
      </c>
      <c r="M82" s="847">
        <v>1200000000</v>
      </c>
      <c r="N82" s="847">
        <f>+M82*L82</f>
        <v>1200000000</v>
      </c>
      <c r="O82" s="847">
        <v>0</v>
      </c>
      <c r="P82" s="847">
        <f>+N82+O82</f>
        <v>1200000000</v>
      </c>
      <c r="Q82" s="847">
        <v>0</v>
      </c>
      <c r="R82" s="847">
        <f>+P82-Q82</f>
        <v>1200000000</v>
      </c>
      <c r="S82" s="168"/>
      <c r="T82" s="168"/>
      <c r="U82" s="168"/>
      <c r="V82" s="168"/>
      <c r="W82" s="355"/>
      <c r="X82" s="356"/>
      <c r="Y82" s="357"/>
      <c r="Z82" s="358"/>
      <c r="AA82" s="174"/>
      <c r="AB82" s="174"/>
      <c r="AC82" s="174"/>
    </row>
    <row r="83" spans="1:29" s="359" customFormat="1" ht="30.75" customHeight="1" thickBot="1" x14ac:dyDescent="0.3">
      <c r="A83" s="1243"/>
      <c r="B83" s="1244"/>
      <c r="C83" s="1244"/>
      <c r="D83" s="1244"/>
      <c r="E83" s="1244"/>
      <c r="F83" s="1244"/>
      <c r="G83" s="1244"/>
      <c r="H83" s="1244"/>
      <c r="I83" s="1245"/>
      <c r="J83" s="844">
        <v>2</v>
      </c>
      <c r="K83" s="719" t="s">
        <v>282</v>
      </c>
      <c r="L83" s="844">
        <v>1</v>
      </c>
      <c r="M83" s="720">
        <f>+SUM(M84)</f>
        <v>700000000</v>
      </c>
      <c r="N83" s="720">
        <f t="shared" ref="N83:R83" si="48">+SUM(N84)</f>
        <v>700000000</v>
      </c>
      <c r="O83" s="720">
        <f t="shared" si="48"/>
        <v>0</v>
      </c>
      <c r="P83" s="720">
        <f t="shared" si="48"/>
        <v>700000000</v>
      </c>
      <c r="Q83" s="720">
        <f t="shared" si="48"/>
        <v>0</v>
      </c>
      <c r="R83" s="721">
        <f t="shared" si="48"/>
        <v>700000000</v>
      </c>
      <c r="S83" s="840"/>
      <c r="T83" s="168"/>
      <c r="U83" s="168"/>
      <c r="V83" s="354"/>
      <c r="W83" s="355"/>
      <c r="X83" s="356"/>
      <c r="Y83" s="357"/>
      <c r="Z83" s="358"/>
      <c r="AA83" s="174"/>
      <c r="AB83" s="174"/>
      <c r="AC83" s="174"/>
    </row>
    <row r="84" spans="1:29" s="359" customFormat="1" ht="35.25" customHeight="1" thickBot="1" x14ac:dyDescent="0.3">
      <c r="A84" s="845">
        <v>1501</v>
      </c>
      <c r="B84" s="845" t="s">
        <v>85</v>
      </c>
      <c r="C84" s="845">
        <v>17</v>
      </c>
      <c r="D84" s="845">
        <v>0</v>
      </c>
      <c r="E84" s="845" t="s">
        <v>279</v>
      </c>
      <c r="F84" s="845" t="s">
        <v>94</v>
      </c>
      <c r="G84" s="845">
        <v>11</v>
      </c>
      <c r="H84" s="845" t="s">
        <v>39</v>
      </c>
      <c r="I84" s="845"/>
      <c r="J84" s="845" t="s">
        <v>47</v>
      </c>
      <c r="K84" s="846" t="s">
        <v>282</v>
      </c>
      <c r="L84" s="845">
        <v>1</v>
      </c>
      <c r="M84" s="847">
        <v>700000000</v>
      </c>
      <c r="N84" s="847">
        <f>+M84*L84</f>
        <v>700000000</v>
      </c>
      <c r="O84" s="847">
        <v>0</v>
      </c>
      <c r="P84" s="847">
        <f>+N84+O84</f>
        <v>700000000</v>
      </c>
      <c r="Q84" s="847">
        <v>0</v>
      </c>
      <c r="R84" s="847">
        <f>+P84-Q84</f>
        <v>700000000</v>
      </c>
      <c r="S84" s="168"/>
      <c r="T84" s="168"/>
      <c r="U84" s="168"/>
      <c r="V84" s="168"/>
      <c r="W84" s="355"/>
      <c r="X84" s="356"/>
      <c r="Y84" s="357"/>
      <c r="Z84" s="358"/>
      <c r="AA84" s="174"/>
      <c r="AB84" s="174"/>
      <c r="AC84" s="174"/>
    </row>
    <row r="85" spans="1:29" s="359" customFormat="1" ht="32.25" customHeight="1" thickBot="1" x14ac:dyDescent="0.3">
      <c r="A85" s="1243"/>
      <c r="B85" s="1244"/>
      <c r="C85" s="1244"/>
      <c r="D85" s="1244"/>
      <c r="E85" s="1244"/>
      <c r="F85" s="1244"/>
      <c r="G85" s="1244"/>
      <c r="H85" s="1244"/>
      <c r="I85" s="1245"/>
      <c r="J85" s="844">
        <v>3</v>
      </c>
      <c r="K85" s="719" t="s">
        <v>283</v>
      </c>
      <c r="L85" s="844">
        <v>1</v>
      </c>
      <c r="M85" s="720">
        <f>+SUM(M86)</f>
        <v>700000000</v>
      </c>
      <c r="N85" s="720">
        <f t="shared" ref="N85:R87" si="49">+SUM(N86)</f>
        <v>700000000</v>
      </c>
      <c r="O85" s="720">
        <f t="shared" si="49"/>
        <v>0</v>
      </c>
      <c r="P85" s="720">
        <f t="shared" si="49"/>
        <v>700000000</v>
      </c>
      <c r="Q85" s="720">
        <f t="shared" si="49"/>
        <v>0</v>
      </c>
      <c r="R85" s="721">
        <f t="shared" si="49"/>
        <v>700000000</v>
      </c>
      <c r="S85" s="840"/>
      <c r="T85" s="168"/>
      <c r="U85" s="168"/>
      <c r="V85" s="354"/>
      <c r="W85" s="355"/>
      <c r="X85" s="356"/>
      <c r="Y85" s="357"/>
      <c r="Z85" s="358"/>
      <c r="AA85" s="174"/>
      <c r="AB85" s="174"/>
      <c r="AC85" s="174"/>
    </row>
    <row r="86" spans="1:29" s="359" customFormat="1" ht="36" customHeight="1" thickBot="1" x14ac:dyDescent="0.3">
      <c r="A86" s="845">
        <v>1501</v>
      </c>
      <c r="B86" s="845" t="s">
        <v>85</v>
      </c>
      <c r="C86" s="845">
        <v>17</v>
      </c>
      <c r="D86" s="845">
        <v>0</v>
      </c>
      <c r="E86" s="845" t="s">
        <v>279</v>
      </c>
      <c r="F86" s="845" t="s">
        <v>94</v>
      </c>
      <c r="G86" s="845">
        <v>11</v>
      </c>
      <c r="H86" s="845" t="s">
        <v>39</v>
      </c>
      <c r="I86" s="845"/>
      <c r="J86" s="845" t="s">
        <v>42</v>
      </c>
      <c r="K86" s="846" t="s">
        <v>283</v>
      </c>
      <c r="L86" s="845">
        <v>1</v>
      </c>
      <c r="M86" s="847">
        <v>700000000</v>
      </c>
      <c r="N86" s="847">
        <f>+M86*L86</f>
        <v>700000000</v>
      </c>
      <c r="O86" s="847">
        <v>0</v>
      </c>
      <c r="P86" s="847">
        <f>+N86+O86</f>
        <v>700000000</v>
      </c>
      <c r="Q86" s="847">
        <v>0</v>
      </c>
      <c r="R86" s="847">
        <f>+P86-Q86</f>
        <v>700000000</v>
      </c>
      <c r="S86" s="168"/>
      <c r="T86" s="168"/>
      <c r="U86" s="168"/>
      <c r="V86" s="168"/>
      <c r="W86" s="355"/>
      <c r="X86" s="356"/>
      <c r="Y86" s="357"/>
      <c r="Z86" s="358"/>
      <c r="AA86" s="174"/>
      <c r="AB86" s="174"/>
      <c r="AC86" s="174"/>
    </row>
    <row r="87" spans="1:29" s="359" customFormat="1" ht="35.25" customHeight="1" thickBot="1" x14ac:dyDescent="0.3">
      <c r="A87" s="1243"/>
      <c r="B87" s="1244"/>
      <c r="C87" s="1244"/>
      <c r="D87" s="1244"/>
      <c r="E87" s="1244"/>
      <c r="F87" s="1244"/>
      <c r="G87" s="1244"/>
      <c r="H87" s="1244"/>
      <c r="I87" s="1245"/>
      <c r="J87" s="844">
        <v>4</v>
      </c>
      <c r="K87" s="719" t="s">
        <v>284</v>
      </c>
      <c r="L87" s="844">
        <v>1</v>
      </c>
      <c r="M87" s="720">
        <f>+SUM(M88)</f>
        <v>700000000</v>
      </c>
      <c r="N87" s="720">
        <f t="shared" si="49"/>
        <v>700000000</v>
      </c>
      <c r="O87" s="720">
        <f t="shared" si="49"/>
        <v>0</v>
      </c>
      <c r="P87" s="720">
        <f t="shared" si="49"/>
        <v>700000000</v>
      </c>
      <c r="Q87" s="720">
        <f t="shared" si="49"/>
        <v>0</v>
      </c>
      <c r="R87" s="721">
        <f t="shared" si="49"/>
        <v>700000000</v>
      </c>
      <c r="S87" s="840"/>
      <c r="T87" s="168"/>
      <c r="U87" s="168"/>
      <c r="V87" s="354"/>
      <c r="W87" s="355"/>
      <c r="X87" s="356"/>
      <c r="Y87" s="357"/>
      <c r="Z87" s="358"/>
      <c r="AA87" s="174"/>
      <c r="AB87" s="174"/>
      <c r="AC87" s="174"/>
    </row>
    <row r="88" spans="1:29" s="359" customFormat="1" ht="42" customHeight="1" x14ac:dyDescent="0.25">
      <c r="A88" s="841">
        <v>1501</v>
      </c>
      <c r="B88" s="841" t="s">
        <v>85</v>
      </c>
      <c r="C88" s="841">
        <v>17</v>
      </c>
      <c r="D88" s="841">
        <v>0</v>
      </c>
      <c r="E88" s="841" t="s">
        <v>279</v>
      </c>
      <c r="F88" s="841" t="s">
        <v>94</v>
      </c>
      <c r="G88" s="841">
        <v>11</v>
      </c>
      <c r="H88" s="841" t="s">
        <v>39</v>
      </c>
      <c r="I88" s="841"/>
      <c r="J88" s="841" t="s">
        <v>48</v>
      </c>
      <c r="K88" s="842" t="s">
        <v>284</v>
      </c>
      <c r="L88" s="841">
        <v>1</v>
      </c>
      <c r="M88" s="843">
        <v>700000000</v>
      </c>
      <c r="N88" s="843">
        <f>+M88*L88</f>
        <v>700000000</v>
      </c>
      <c r="O88" s="843">
        <v>0</v>
      </c>
      <c r="P88" s="843">
        <f>+N88+O88</f>
        <v>700000000</v>
      </c>
      <c r="Q88" s="843">
        <v>0</v>
      </c>
      <c r="R88" s="843">
        <f>+P88-Q88</f>
        <v>700000000</v>
      </c>
      <c r="S88" s="168"/>
      <c r="T88" s="168"/>
      <c r="U88" s="168"/>
      <c r="V88" s="168"/>
      <c r="W88" s="355"/>
      <c r="X88" s="356"/>
      <c r="Y88" s="357"/>
      <c r="Z88" s="358"/>
      <c r="AA88" s="174"/>
      <c r="AB88" s="174"/>
      <c r="AC88" s="174"/>
    </row>
    <row r="89" spans="1:29" s="347" customFormat="1" ht="31.5" customHeight="1" thickBot="1" x14ac:dyDescent="0.3">
      <c r="A89" s="1189" t="s">
        <v>50</v>
      </c>
      <c r="B89" s="1189"/>
      <c r="C89" s="1189"/>
      <c r="D89" s="1189"/>
      <c r="E89" s="1189"/>
      <c r="F89" s="1189"/>
      <c r="G89" s="1189"/>
      <c r="H89" s="1189"/>
      <c r="I89" s="1189"/>
      <c r="J89" s="1189"/>
      <c r="K89" s="1189"/>
      <c r="L89" s="1189"/>
      <c r="M89" s="267">
        <f>+M81+M83+M85+M87</f>
        <v>3300000000</v>
      </c>
      <c r="N89" s="267">
        <f t="shared" ref="N89:R89" si="50">+N81+N83+N85+N87</f>
        <v>3300000000</v>
      </c>
      <c r="O89" s="267">
        <f t="shared" si="50"/>
        <v>0</v>
      </c>
      <c r="P89" s="267">
        <f t="shared" si="50"/>
        <v>3300000000</v>
      </c>
      <c r="Q89" s="267">
        <f t="shared" si="50"/>
        <v>0</v>
      </c>
      <c r="R89" s="267">
        <f t="shared" si="50"/>
        <v>3300000000</v>
      </c>
      <c r="S89" s="166"/>
      <c r="T89" s="166"/>
      <c r="U89" s="166"/>
      <c r="V89" s="343"/>
      <c r="W89" s="344"/>
      <c r="X89" s="280"/>
      <c r="Y89" s="345"/>
      <c r="Z89" s="346"/>
      <c r="AA89" s="174"/>
      <c r="AB89" s="174"/>
      <c r="AC89" s="174"/>
    </row>
    <row r="90" spans="1:29" s="347" customFormat="1" ht="39" customHeight="1" x14ac:dyDescent="0.25">
      <c r="A90" s="1226"/>
      <c r="B90" s="1227"/>
      <c r="C90" s="1227"/>
      <c r="D90" s="1227"/>
      <c r="E90" s="1227"/>
      <c r="F90" s="1227"/>
      <c r="G90" s="1227"/>
      <c r="H90" s="1227"/>
      <c r="I90" s="1227"/>
      <c r="J90" s="1228"/>
      <c r="K90" s="848" t="s">
        <v>172</v>
      </c>
      <c r="L90" s="1238"/>
      <c r="M90" s="1227"/>
      <c r="N90" s="1227"/>
      <c r="O90" s="1227"/>
      <c r="P90" s="1227"/>
      <c r="Q90" s="1227"/>
      <c r="R90" s="1239"/>
      <c r="S90" s="277"/>
      <c r="T90" s="166"/>
      <c r="U90" s="166"/>
      <c r="V90" s="343"/>
      <c r="W90" s="344"/>
      <c r="X90" s="280"/>
      <c r="Y90" s="345"/>
      <c r="Z90" s="346"/>
      <c r="AA90" s="174"/>
      <c r="AB90" s="174"/>
      <c r="AC90" s="174"/>
    </row>
    <row r="91" spans="1:29" s="347" customFormat="1" ht="39" customHeight="1" x14ac:dyDescent="0.25">
      <c r="A91" s="283">
        <v>1501</v>
      </c>
      <c r="B91" s="285" t="s">
        <v>85</v>
      </c>
      <c r="C91" s="285">
        <v>17</v>
      </c>
      <c r="D91" s="285">
        <v>0</v>
      </c>
      <c r="E91" s="285">
        <v>1501030</v>
      </c>
      <c r="F91" s="1240"/>
      <c r="G91" s="1241"/>
      <c r="H91" s="1241"/>
      <c r="I91" s="1241"/>
      <c r="J91" s="1242"/>
      <c r="K91" s="360" t="s">
        <v>173</v>
      </c>
      <c r="L91" s="360"/>
      <c r="M91" s="166">
        <f>+M92</f>
        <v>7360000000</v>
      </c>
      <c r="N91" s="166">
        <f t="shared" ref="N91:R91" si="51">+N92</f>
        <v>7360000000</v>
      </c>
      <c r="O91" s="166">
        <f t="shared" si="51"/>
        <v>0</v>
      </c>
      <c r="P91" s="166">
        <f t="shared" si="51"/>
        <v>7360000000</v>
      </c>
      <c r="Q91" s="166">
        <f t="shared" si="51"/>
        <v>0</v>
      </c>
      <c r="R91" s="214">
        <f t="shared" si="51"/>
        <v>7360000000</v>
      </c>
      <c r="S91" s="277"/>
      <c r="T91" s="166"/>
      <c r="U91" s="166"/>
      <c r="V91" s="343"/>
      <c r="W91" s="344"/>
      <c r="X91" s="280"/>
      <c r="Y91" s="345"/>
      <c r="Z91" s="346"/>
      <c r="AA91" s="174"/>
      <c r="AB91" s="174"/>
      <c r="AC91" s="174"/>
    </row>
    <row r="92" spans="1:29" s="347" customFormat="1" ht="39" customHeight="1" thickBot="1" x14ac:dyDescent="0.3">
      <c r="A92" s="289">
        <v>1501</v>
      </c>
      <c r="B92" s="291" t="s">
        <v>85</v>
      </c>
      <c r="C92" s="291">
        <v>17</v>
      </c>
      <c r="D92" s="291">
        <v>0</v>
      </c>
      <c r="E92" s="291">
        <v>1501030</v>
      </c>
      <c r="F92" s="291" t="s">
        <v>94</v>
      </c>
      <c r="G92" s="1229"/>
      <c r="H92" s="1230"/>
      <c r="I92" s="1230"/>
      <c r="J92" s="1231"/>
      <c r="K92" s="219" t="s">
        <v>125</v>
      </c>
      <c r="L92" s="849"/>
      <c r="M92" s="221">
        <f>M93+M96+M99</f>
        <v>7360000000</v>
      </c>
      <c r="N92" s="221">
        <f t="shared" ref="N92:R92" si="52">N93+N96+N99</f>
        <v>7360000000</v>
      </c>
      <c r="O92" s="221">
        <f t="shared" si="52"/>
        <v>0</v>
      </c>
      <c r="P92" s="221">
        <f t="shared" si="52"/>
        <v>7360000000</v>
      </c>
      <c r="Q92" s="221">
        <f t="shared" si="52"/>
        <v>0</v>
      </c>
      <c r="R92" s="222">
        <f t="shared" si="52"/>
        <v>7360000000</v>
      </c>
      <c r="S92" s="277"/>
      <c r="T92" s="166"/>
      <c r="U92" s="166"/>
      <c r="V92" s="343"/>
      <c r="W92" s="344"/>
      <c r="X92" s="280"/>
      <c r="Y92" s="345"/>
      <c r="Z92" s="346"/>
      <c r="AA92" s="174"/>
      <c r="AB92" s="174"/>
      <c r="AC92" s="174"/>
    </row>
    <row r="93" spans="1:29" s="335" customFormat="1" ht="39" customHeight="1" thickBot="1" x14ac:dyDescent="0.3">
      <c r="A93" s="1190"/>
      <c r="B93" s="1191"/>
      <c r="C93" s="1191"/>
      <c r="D93" s="1191"/>
      <c r="E93" s="1191"/>
      <c r="F93" s="1191"/>
      <c r="G93" s="1191"/>
      <c r="H93" s="1191"/>
      <c r="I93" s="1192"/>
      <c r="J93" s="225">
        <v>1</v>
      </c>
      <c r="K93" s="296" t="s">
        <v>285</v>
      </c>
      <c r="L93" s="225"/>
      <c r="M93" s="170">
        <f>+M95+M94</f>
        <v>1480000000</v>
      </c>
      <c r="N93" s="170">
        <f t="shared" ref="N93:R93" si="53">+N95+N94</f>
        <v>1480000000</v>
      </c>
      <c r="O93" s="170">
        <f t="shared" si="53"/>
        <v>0</v>
      </c>
      <c r="P93" s="170">
        <f t="shared" si="53"/>
        <v>1480000000</v>
      </c>
      <c r="Q93" s="170">
        <f t="shared" si="53"/>
        <v>0</v>
      </c>
      <c r="R93" s="227">
        <f t="shared" si="53"/>
        <v>1480000000</v>
      </c>
      <c r="S93" s="277"/>
      <c r="T93" s="166"/>
      <c r="U93" s="166"/>
      <c r="V93" s="166"/>
      <c r="W93" s="361"/>
      <c r="X93" s="280"/>
      <c r="Y93" s="362"/>
      <c r="Z93" s="363"/>
      <c r="AA93" s="174"/>
      <c r="AB93" s="174"/>
      <c r="AC93" s="174"/>
    </row>
    <row r="94" spans="1:29" s="347" customFormat="1" ht="39" customHeight="1" x14ac:dyDescent="0.25">
      <c r="A94" s="304">
        <v>1501</v>
      </c>
      <c r="B94" s="304" t="s">
        <v>85</v>
      </c>
      <c r="C94" s="304">
        <v>17</v>
      </c>
      <c r="D94" s="304">
        <v>0</v>
      </c>
      <c r="E94" s="304">
        <v>1501030</v>
      </c>
      <c r="F94" s="304" t="s">
        <v>94</v>
      </c>
      <c r="G94" s="304">
        <v>11</v>
      </c>
      <c r="H94" s="304" t="s">
        <v>39</v>
      </c>
      <c r="I94" s="304"/>
      <c r="J94" s="304" t="s">
        <v>40</v>
      </c>
      <c r="K94" s="336" t="s">
        <v>286</v>
      </c>
      <c r="L94" s="304">
        <v>1</v>
      </c>
      <c r="M94" s="172">
        <v>1300000000</v>
      </c>
      <c r="N94" s="172">
        <f>+L94*M94</f>
        <v>1300000000</v>
      </c>
      <c r="O94" s="172">
        <v>0</v>
      </c>
      <c r="P94" s="172">
        <f>+N94+O94</f>
        <v>1300000000</v>
      </c>
      <c r="Q94" s="172">
        <v>0</v>
      </c>
      <c r="R94" s="172">
        <f>+P94-Q94</f>
        <v>1300000000</v>
      </c>
      <c r="S94" s="166"/>
      <c r="T94" s="166"/>
      <c r="U94" s="166"/>
      <c r="V94" s="166"/>
      <c r="W94" s="344"/>
      <c r="X94" s="365"/>
      <c r="Y94" s="345"/>
      <c r="Z94" s="346"/>
      <c r="AA94" s="174"/>
      <c r="AB94" s="174"/>
      <c r="AC94" s="174"/>
    </row>
    <row r="95" spans="1:29" s="347" customFormat="1" ht="39" customHeight="1" thickBot="1" x14ac:dyDescent="0.3">
      <c r="A95" s="309">
        <v>1501</v>
      </c>
      <c r="B95" s="309" t="s">
        <v>85</v>
      </c>
      <c r="C95" s="309">
        <v>17</v>
      </c>
      <c r="D95" s="309">
        <v>0</v>
      </c>
      <c r="E95" s="309">
        <v>1501030</v>
      </c>
      <c r="F95" s="309" t="s">
        <v>94</v>
      </c>
      <c r="G95" s="309">
        <v>11</v>
      </c>
      <c r="H95" s="309" t="s">
        <v>39</v>
      </c>
      <c r="I95" s="309"/>
      <c r="J95" s="309" t="s">
        <v>41</v>
      </c>
      <c r="K95" s="850" t="s">
        <v>287</v>
      </c>
      <c r="L95" s="309">
        <v>1</v>
      </c>
      <c r="M95" s="851">
        <v>180000000</v>
      </c>
      <c r="N95" s="851">
        <f>+L95*M95</f>
        <v>180000000</v>
      </c>
      <c r="O95" s="851">
        <v>0</v>
      </c>
      <c r="P95" s="851">
        <f>+N95+O95</f>
        <v>180000000</v>
      </c>
      <c r="Q95" s="851">
        <v>0</v>
      </c>
      <c r="R95" s="851">
        <f>+P95-Q95</f>
        <v>180000000</v>
      </c>
      <c r="S95" s="166"/>
      <c r="T95" s="166"/>
      <c r="U95" s="166"/>
      <c r="V95" s="166"/>
      <c r="W95" s="344"/>
      <c r="X95" s="365"/>
      <c r="Y95" s="345"/>
      <c r="Z95" s="346"/>
      <c r="AA95" s="174"/>
      <c r="AB95" s="174"/>
      <c r="AC95" s="174"/>
    </row>
    <row r="96" spans="1:29" s="347" customFormat="1" ht="55.5" customHeight="1" thickBot="1" x14ac:dyDescent="0.3">
      <c r="A96" s="1190"/>
      <c r="B96" s="1191"/>
      <c r="C96" s="1191"/>
      <c r="D96" s="1191"/>
      <c r="E96" s="1191"/>
      <c r="F96" s="1191"/>
      <c r="G96" s="1191"/>
      <c r="H96" s="1191"/>
      <c r="I96" s="1192"/>
      <c r="J96" s="225">
        <v>2</v>
      </c>
      <c r="K96" s="296" t="s">
        <v>171</v>
      </c>
      <c r="L96" s="296"/>
      <c r="M96" s="170">
        <f t="shared" ref="M96:R96" si="54">SUM(M97:M98)</f>
        <v>2880000000</v>
      </c>
      <c r="N96" s="170">
        <f t="shared" si="54"/>
        <v>2880000000</v>
      </c>
      <c r="O96" s="170">
        <f t="shared" si="54"/>
        <v>0</v>
      </c>
      <c r="P96" s="170">
        <f t="shared" si="54"/>
        <v>2880000000</v>
      </c>
      <c r="Q96" s="170">
        <f t="shared" si="54"/>
        <v>0</v>
      </c>
      <c r="R96" s="227">
        <f t="shared" si="54"/>
        <v>2880000000</v>
      </c>
      <c r="S96" s="277"/>
      <c r="T96" s="166"/>
      <c r="U96" s="166"/>
      <c r="V96" s="166"/>
      <c r="W96" s="344"/>
      <c r="X96" s="280"/>
      <c r="Y96" s="345"/>
      <c r="Z96" s="346"/>
      <c r="AA96" s="174"/>
      <c r="AB96" s="174"/>
      <c r="AC96" s="174"/>
    </row>
    <row r="97" spans="1:32" s="347" customFormat="1" ht="39" customHeight="1" x14ac:dyDescent="0.25">
      <c r="A97" s="304">
        <v>1501</v>
      </c>
      <c r="B97" s="304" t="s">
        <v>85</v>
      </c>
      <c r="C97" s="304">
        <v>17</v>
      </c>
      <c r="D97" s="304">
        <v>0</v>
      </c>
      <c r="E97" s="304">
        <v>1501030</v>
      </c>
      <c r="F97" s="304" t="s">
        <v>94</v>
      </c>
      <c r="G97" s="304">
        <v>11</v>
      </c>
      <c r="H97" s="304" t="s">
        <v>39</v>
      </c>
      <c r="I97" s="304"/>
      <c r="J97" s="304" t="s">
        <v>47</v>
      </c>
      <c r="K97" s="336" t="s">
        <v>170</v>
      </c>
      <c r="L97" s="304">
        <v>1</v>
      </c>
      <c r="M97" s="172">
        <v>1800000000</v>
      </c>
      <c r="N97" s="172">
        <f t="shared" ref="N97:N98" si="55">+M97*L97</f>
        <v>1800000000</v>
      </c>
      <c r="O97" s="172">
        <v>0</v>
      </c>
      <c r="P97" s="172">
        <f t="shared" ref="P97:P98" si="56">+N97+O97</f>
        <v>1800000000</v>
      </c>
      <c r="Q97" s="172">
        <v>0</v>
      </c>
      <c r="R97" s="172">
        <f>+P97-Q97</f>
        <v>1800000000</v>
      </c>
      <c r="S97" s="166"/>
      <c r="T97" s="166"/>
      <c r="U97" s="166"/>
      <c r="V97" s="166"/>
      <c r="W97" s="344"/>
      <c r="X97" s="365"/>
      <c r="Y97" s="345"/>
      <c r="Z97" s="366"/>
      <c r="AA97" s="174"/>
      <c r="AB97" s="174"/>
      <c r="AC97" s="174"/>
    </row>
    <row r="98" spans="1:32" s="347" customFormat="1" ht="39" customHeight="1" thickBot="1" x14ac:dyDescent="0.3">
      <c r="A98" s="309">
        <v>1501</v>
      </c>
      <c r="B98" s="309" t="s">
        <v>85</v>
      </c>
      <c r="C98" s="309">
        <v>17</v>
      </c>
      <c r="D98" s="309">
        <v>0</v>
      </c>
      <c r="E98" s="309">
        <v>1501030</v>
      </c>
      <c r="F98" s="309" t="s">
        <v>94</v>
      </c>
      <c r="G98" s="309">
        <v>11</v>
      </c>
      <c r="H98" s="309" t="s">
        <v>39</v>
      </c>
      <c r="I98" s="309"/>
      <c r="J98" s="309" t="s">
        <v>139</v>
      </c>
      <c r="K98" s="850" t="s">
        <v>169</v>
      </c>
      <c r="L98" s="309">
        <v>1</v>
      </c>
      <c r="M98" s="851">
        <v>1080000000</v>
      </c>
      <c r="N98" s="851">
        <f t="shared" si="55"/>
        <v>1080000000</v>
      </c>
      <c r="O98" s="851">
        <v>0</v>
      </c>
      <c r="P98" s="851">
        <f t="shared" si="56"/>
        <v>1080000000</v>
      </c>
      <c r="Q98" s="851">
        <v>0</v>
      </c>
      <c r="R98" s="851">
        <f>+P98-Q98</f>
        <v>1080000000</v>
      </c>
      <c r="S98" s="166"/>
      <c r="T98" s="166"/>
      <c r="U98" s="166"/>
      <c r="V98" s="166"/>
      <c r="W98" s="344"/>
      <c r="X98" s="365"/>
      <c r="Y98" s="345"/>
      <c r="Z98" s="366"/>
      <c r="AA98" s="174"/>
      <c r="AB98" s="174"/>
      <c r="AC98" s="174"/>
    </row>
    <row r="99" spans="1:32" s="370" customFormat="1" ht="50.25" customHeight="1" thickBot="1" x14ac:dyDescent="0.3">
      <c r="A99" s="1232"/>
      <c r="B99" s="1233"/>
      <c r="C99" s="1233"/>
      <c r="D99" s="1233"/>
      <c r="E99" s="1233"/>
      <c r="F99" s="1233"/>
      <c r="G99" s="1233"/>
      <c r="H99" s="1233"/>
      <c r="I99" s="1234"/>
      <c r="J99" s="844">
        <v>3</v>
      </c>
      <c r="K99" s="719" t="s">
        <v>288</v>
      </c>
      <c r="L99" s="719"/>
      <c r="M99" s="720">
        <f>SUM(M100:M101)</f>
        <v>3000000000</v>
      </c>
      <c r="N99" s="720">
        <f t="shared" ref="N99:R99" si="57">SUM(N100:N101)</f>
        <v>3000000000</v>
      </c>
      <c r="O99" s="720">
        <f t="shared" si="57"/>
        <v>0</v>
      </c>
      <c r="P99" s="720">
        <f t="shared" si="57"/>
        <v>3000000000</v>
      </c>
      <c r="Q99" s="720">
        <f t="shared" si="57"/>
        <v>0</v>
      </c>
      <c r="R99" s="721">
        <f t="shared" si="57"/>
        <v>3000000000</v>
      </c>
      <c r="S99" s="840"/>
      <c r="T99" s="168"/>
      <c r="U99" s="168"/>
      <c r="V99" s="168"/>
      <c r="W99" s="367"/>
      <c r="X99" s="356"/>
      <c r="Y99" s="368"/>
      <c r="Z99" s="369"/>
      <c r="AA99" s="174"/>
      <c r="AB99" s="174"/>
      <c r="AC99" s="174"/>
    </row>
    <row r="100" spans="1:32" s="347" customFormat="1" ht="39" customHeight="1" x14ac:dyDescent="0.25">
      <c r="A100" s="304">
        <v>1501</v>
      </c>
      <c r="B100" s="304" t="s">
        <v>85</v>
      </c>
      <c r="C100" s="304">
        <v>17</v>
      </c>
      <c r="D100" s="304">
        <v>0</v>
      </c>
      <c r="E100" s="304">
        <v>1501030</v>
      </c>
      <c r="F100" s="304" t="s">
        <v>94</v>
      </c>
      <c r="G100" s="304">
        <v>11</v>
      </c>
      <c r="H100" s="304" t="s">
        <v>39</v>
      </c>
      <c r="I100" s="304"/>
      <c r="J100" s="304" t="s">
        <v>42</v>
      </c>
      <c r="K100" s="336" t="s">
        <v>288</v>
      </c>
      <c r="L100" s="304">
        <v>1</v>
      </c>
      <c r="M100" s="172">
        <v>2820000000</v>
      </c>
      <c r="N100" s="172">
        <f t="shared" ref="N100:N101" si="58">+M100*L100</f>
        <v>2820000000</v>
      </c>
      <c r="O100" s="172">
        <v>0</v>
      </c>
      <c r="P100" s="172">
        <f t="shared" ref="P100:P101" si="59">+N100+O100</f>
        <v>2820000000</v>
      </c>
      <c r="Q100" s="172">
        <v>0</v>
      </c>
      <c r="R100" s="172">
        <f>+P100-Q100</f>
        <v>2820000000</v>
      </c>
      <c r="S100" s="166"/>
      <c r="T100" s="166"/>
      <c r="U100" s="166"/>
      <c r="V100" s="166"/>
      <c r="W100" s="344"/>
      <c r="X100" s="365"/>
      <c r="Y100" s="345"/>
      <c r="Z100" s="366"/>
      <c r="AA100" s="174"/>
      <c r="AB100" s="174"/>
      <c r="AC100" s="174"/>
    </row>
    <row r="101" spans="1:32" s="347" customFormat="1" ht="39" customHeight="1" x14ac:dyDescent="0.25">
      <c r="A101" s="210">
        <v>1501</v>
      </c>
      <c r="B101" s="210" t="s">
        <v>85</v>
      </c>
      <c r="C101" s="210">
        <v>17</v>
      </c>
      <c r="D101" s="210">
        <v>0</v>
      </c>
      <c r="E101" s="210">
        <v>1501030</v>
      </c>
      <c r="F101" s="210" t="s">
        <v>94</v>
      </c>
      <c r="G101" s="210">
        <v>11</v>
      </c>
      <c r="H101" s="210" t="s">
        <v>39</v>
      </c>
      <c r="I101" s="210"/>
      <c r="J101" s="210" t="s">
        <v>145</v>
      </c>
      <c r="K101" s="364" t="s">
        <v>289</v>
      </c>
      <c r="L101" s="210">
        <v>1</v>
      </c>
      <c r="M101" s="167">
        <v>180000000</v>
      </c>
      <c r="N101" s="167">
        <f t="shared" si="58"/>
        <v>180000000</v>
      </c>
      <c r="O101" s="167">
        <v>0</v>
      </c>
      <c r="P101" s="167">
        <f t="shared" si="59"/>
        <v>180000000</v>
      </c>
      <c r="Q101" s="167">
        <v>0</v>
      </c>
      <c r="R101" s="167">
        <f>+P101-Q101</f>
        <v>180000000</v>
      </c>
      <c r="S101" s="166"/>
      <c r="T101" s="166"/>
      <c r="U101" s="166"/>
      <c r="V101" s="166"/>
      <c r="W101" s="344"/>
      <c r="X101" s="365"/>
      <c r="Y101" s="345"/>
      <c r="Z101" s="366"/>
      <c r="AA101" s="174"/>
      <c r="AB101" s="174"/>
      <c r="AC101" s="174"/>
    </row>
    <row r="102" spans="1:32" s="347" customFormat="1" ht="31.5" customHeight="1" x14ac:dyDescent="0.25">
      <c r="A102" s="1183" t="s">
        <v>50</v>
      </c>
      <c r="B102" s="1183"/>
      <c r="C102" s="1183"/>
      <c r="D102" s="1183"/>
      <c r="E102" s="1183"/>
      <c r="F102" s="1183"/>
      <c r="G102" s="1183"/>
      <c r="H102" s="1183"/>
      <c r="I102" s="1183"/>
      <c r="J102" s="1183"/>
      <c r="K102" s="1183"/>
      <c r="L102" s="1183"/>
      <c r="M102" s="268">
        <f>+M93+M96+M99</f>
        <v>7360000000</v>
      </c>
      <c r="N102" s="268">
        <f t="shared" ref="N102:R102" si="60">+N93+N96+N99</f>
        <v>7360000000</v>
      </c>
      <c r="O102" s="268">
        <f t="shared" si="60"/>
        <v>0</v>
      </c>
      <c r="P102" s="268">
        <f t="shared" si="60"/>
        <v>7360000000</v>
      </c>
      <c r="Q102" s="268">
        <f t="shared" si="60"/>
        <v>0</v>
      </c>
      <c r="R102" s="268">
        <f t="shared" si="60"/>
        <v>7360000000</v>
      </c>
      <c r="S102" s="166"/>
      <c r="T102" s="166"/>
      <c r="U102" s="371"/>
      <c r="V102" s="343"/>
      <c r="W102" s="344"/>
      <c r="X102" s="280"/>
      <c r="Y102" s="345"/>
      <c r="Z102" s="346"/>
      <c r="AA102" s="174"/>
      <c r="AB102" s="174"/>
      <c r="AC102" s="174"/>
    </row>
    <row r="103" spans="1:32" s="335" customFormat="1" ht="27.75" customHeight="1" x14ac:dyDescent="0.25">
      <c r="A103" s="1183" t="s">
        <v>142</v>
      </c>
      <c r="B103" s="1183"/>
      <c r="C103" s="1183"/>
      <c r="D103" s="1183"/>
      <c r="E103" s="1183"/>
      <c r="F103" s="1183"/>
      <c r="G103" s="1183"/>
      <c r="H103" s="1183"/>
      <c r="I103" s="1183"/>
      <c r="J103" s="1183"/>
      <c r="K103" s="1183"/>
      <c r="L103" s="1183"/>
      <c r="M103" s="268">
        <f>+M50+M71+M77+M89+M102</f>
        <v>105000000000.00256</v>
      </c>
      <c r="N103" s="268">
        <f t="shared" ref="N103:R103" si="61">+N50+N71+N77+N89+N102</f>
        <v>105000000000.00256</v>
      </c>
      <c r="O103" s="268">
        <f t="shared" si="61"/>
        <v>0</v>
      </c>
      <c r="P103" s="268">
        <f t="shared" si="61"/>
        <v>105000000000.00256</v>
      </c>
      <c r="Q103" s="268">
        <f t="shared" si="61"/>
        <v>0</v>
      </c>
      <c r="R103" s="268">
        <f t="shared" si="61"/>
        <v>105000000000.00256</v>
      </c>
      <c r="S103" s="166"/>
      <c r="T103" s="166"/>
      <c r="U103" s="372"/>
      <c r="V103" s="372"/>
      <c r="W103" s="361"/>
      <c r="X103" s="280"/>
      <c r="Y103" s="362"/>
      <c r="Z103" s="363"/>
      <c r="AA103" s="174"/>
      <c r="AB103" s="174"/>
      <c r="AC103" s="174"/>
    </row>
    <row r="104" spans="1:32" s="375" customFormat="1" ht="28.5" customHeight="1" x14ac:dyDescent="0.25">
      <c r="A104" s="1184" t="s">
        <v>44</v>
      </c>
      <c r="B104" s="1184"/>
      <c r="C104" s="1184"/>
      <c r="D104" s="1184"/>
      <c r="E104" s="1184"/>
      <c r="F104" s="1184"/>
      <c r="G104" s="1184"/>
      <c r="H104" s="1184"/>
      <c r="I104" s="1184"/>
      <c r="J104" s="1184"/>
      <c r="K104" s="1184"/>
      <c r="L104" s="1184"/>
      <c r="M104" s="268">
        <f>M103</f>
        <v>105000000000.00256</v>
      </c>
      <c r="N104" s="268">
        <f t="shared" ref="N104:R104" si="62">N103</f>
        <v>105000000000.00256</v>
      </c>
      <c r="O104" s="268">
        <f t="shared" si="62"/>
        <v>0</v>
      </c>
      <c r="P104" s="268">
        <f t="shared" si="62"/>
        <v>105000000000.00256</v>
      </c>
      <c r="Q104" s="268">
        <f t="shared" si="62"/>
        <v>0</v>
      </c>
      <c r="R104" s="268">
        <f t="shared" si="62"/>
        <v>105000000000.00256</v>
      </c>
      <c r="S104" s="166"/>
      <c r="T104" s="166"/>
      <c r="U104" s="373"/>
      <c r="V104" s="374"/>
      <c r="W104" s="224"/>
      <c r="X104" s="224"/>
      <c r="Y104" s="224"/>
      <c r="Z104" s="224"/>
      <c r="AA104" s="174"/>
      <c r="AB104" s="174"/>
      <c r="AC104" s="174"/>
    </row>
    <row r="105" spans="1:32" s="174" customFormat="1" ht="156" customHeight="1" x14ac:dyDescent="0.25">
      <c r="A105" s="1181" t="s">
        <v>196</v>
      </c>
      <c r="B105" s="1185"/>
      <c r="C105" s="1185"/>
      <c r="D105" s="1185"/>
      <c r="E105" s="1185"/>
      <c r="F105" s="1185"/>
      <c r="G105" s="1185"/>
      <c r="H105" s="1185"/>
      <c r="I105" s="1185"/>
      <c r="J105" s="1185"/>
      <c r="K105" s="1185"/>
      <c r="L105" s="376" t="s">
        <v>45</v>
      </c>
      <c r="M105" s="1181" t="s">
        <v>202</v>
      </c>
      <c r="N105" s="1181"/>
      <c r="O105" s="1181"/>
      <c r="P105" s="1181" t="s">
        <v>184</v>
      </c>
      <c r="Q105" s="1181"/>
      <c r="R105" s="1181"/>
      <c r="S105" s="377"/>
      <c r="T105" s="378"/>
      <c r="U105" s="379"/>
      <c r="V105" s="379"/>
      <c r="W105" s="379"/>
      <c r="X105" s="379"/>
      <c r="Y105" s="379"/>
    </row>
    <row r="106" spans="1:32" s="174" customFormat="1" ht="73.5" customHeight="1" x14ac:dyDescent="0.3">
      <c r="A106" s="1181" t="s">
        <v>46</v>
      </c>
      <c r="B106" s="1181"/>
      <c r="C106" s="1182">
        <v>44579</v>
      </c>
      <c r="D106" s="1182"/>
      <c r="E106" s="1182"/>
      <c r="F106" s="1182"/>
      <c r="G106" s="1182"/>
      <c r="H106" s="1182"/>
      <c r="I106" s="1182"/>
      <c r="J106" s="1182"/>
      <c r="K106" s="1182"/>
      <c r="L106" s="380" t="str">
        <f>+A106</f>
        <v>FECHA:</v>
      </c>
      <c r="M106" s="1182">
        <f>+C106</f>
        <v>44579</v>
      </c>
      <c r="N106" s="1181"/>
      <c r="O106" s="1181"/>
      <c r="P106" s="381" t="str">
        <f>+L106</f>
        <v>FECHA:</v>
      </c>
      <c r="Q106" s="1182">
        <f>+M106</f>
        <v>44579</v>
      </c>
      <c r="R106" s="1181"/>
      <c r="S106" s="378"/>
      <c r="T106" s="377"/>
      <c r="U106" s="1166"/>
      <c r="V106" s="382"/>
      <c r="W106" s="383"/>
      <c r="X106" s="1167"/>
      <c r="Y106" s="384"/>
      <c r="Z106" s="385"/>
      <c r="AA106" s="379"/>
      <c r="AB106" s="379"/>
    </row>
    <row r="107" spans="1:32" ht="26.25" customHeight="1" x14ac:dyDescent="0.3">
      <c r="T107" s="387"/>
      <c r="U107" s="1166"/>
      <c r="V107" s="382"/>
      <c r="W107" s="383"/>
      <c r="X107" s="1167"/>
      <c r="Y107" s="384"/>
      <c r="Z107" s="385"/>
    </row>
    <row r="108" spans="1:32" ht="30" customHeight="1" x14ac:dyDescent="0.3">
      <c r="F108" s="387"/>
      <c r="G108" s="387"/>
      <c r="H108" s="387"/>
      <c r="I108" s="387"/>
      <c r="J108" s="387"/>
      <c r="K108" s="388"/>
      <c r="L108" s="387"/>
      <c r="M108" s="387"/>
      <c r="N108" s="387"/>
      <c r="O108" s="387"/>
      <c r="P108" s="389" t="s">
        <v>87</v>
      </c>
      <c r="Q108" s="166"/>
      <c r="R108" s="204"/>
      <c r="S108" s="204"/>
      <c r="T108" s="204"/>
      <c r="U108" s="390"/>
      <c r="V108" s="382"/>
      <c r="W108" s="383"/>
      <c r="X108" s="382"/>
      <c r="Y108" s="384"/>
      <c r="Z108" s="385"/>
    </row>
    <row r="109" spans="1:32" s="391" customFormat="1" ht="34.5" customHeight="1" x14ac:dyDescent="0.3">
      <c r="F109" s="392"/>
      <c r="G109" s="392"/>
      <c r="H109" s="392"/>
      <c r="I109" s="392"/>
      <c r="J109" s="392"/>
      <c r="K109" s="393"/>
      <c r="L109" s="392"/>
      <c r="M109" s="394"/>
      <c r="N109" s="394"/>
      <c r="O109" s="392"/>
      <c r="P109" s="389" t="s">
        <v>59</v>
      </c>
      <c r="Q109" s="166"/>
      <c r="R109" s="204"/>
      <c r="S109" s="204"/>
      <c r="T109" s="204"/>
      <c r="U109" s="1166"/>
      <c r="V109" s="382"/>
      <c r="W109" s="383"/>
      <c r="X109" s="1167"/>
      <c r="Y109" s="384"/>
      <c r="Z109" s="385"/>
      <c r="AA109" s="395"/>
      <c r="AB109" s="395"/>
      <c r="AC109" s="395"/>
      <c r="AD109" s="395"/>
      <c r="AE109" s="395"/>
      <c r="AF109" s="395"/>
    </row>
    <row r="110" spans="1:32" ht="34.5" customHeight="1" x14ac:dyDescent="0.3">
      <c r="F110" s="387"/>
      <c r="G110" s="387"/>
      <c r="H110" s="387"/>
      <c r="I110" s="394"/>
      <c r="J110" s="387"/>
      <c r="K110" s="388"/>
      <c r="L110" s="387"/>
      <c r="M110" s="394"/>
      <c r="N110" s="387"/>
      <c r="O110" s="387"/>
      <c r="P110" s="389" t="s">
        <v>86</v>
      </c>
      <c r="Q110" s="166"/>
      <c r="R110" s="204"/>
      <c r="S110" s="204"/>
      <c r="T110" s="204"/>
      <c r="U110" s="1166"/>
      <c r="V110" s="382"/>
      <c r="W110" s="383"/>
      <c r="X110" s="1176"/>
      <c r="Y110" s="384"/>
      <c r="Z110" s="385"/>
    </row>
    <row r="111" spans="1:32" x14ac:dyDescent="0.3">
      <c r="F111" s="387"/>
      <c r="G111" s="387"/>
      <c r="H111" s="387"/>
      <c r="I111" s="387"/>
      <c r="J111" s="387"/>
      <c r="K111" s="388"/>
      <c r="L111" s="387"/>
      <c r="M111" s="387"/>
      <c r="N111" s="387"/>
      <c r="O111" s="387"/>
      <c r="R111" s="204"/>
      <c r="S111" s="204"/>
      <c r="T111" s="204"/>
      <c r="U111" s="1166"/>
      <c r="V111" s="382"/>
      <c r="W111" s="383"/>
      <c r="X111" s="1176"/>
      <c r="Y111" s="384"/>
      <c r="Z111" s="385"/>
    </row>
    <row r="112" spans="1:32" ht="35.25" customHeight="1" x14ac:dyDescent="0.3">
      <c r="F112" s="387"/>
      <c r="G112" s="387"/>
      <c r="H112" s="387"/>
      <c r="I112" s="387"/>
      <c r="J112" s="387"/>
      <c r="K112" s="388"/>
      <c r="L112" s="387"/>
      <c r="M112" s="387"/>
      <c r="N112" s="387"/>
      <c r="O112" s="387"/>
      <c r="R112" s="204"/>
      <c r="S112" s="204"/>
      <c r="T112" s="204"/>
      <c r="U112" s="1166"/>
      <c r="V112" s="1176"/>
      <c r="W112" s="1176"/>
      <c r="X112" s="396"/>
      <c r="Y112" s="384"/>
      <c r="Z112" s="385"/>
    </row>
    <row r="113" spans="1:32" ht="24.75" customHeight="1" x14ac:dyDescent="0.3">
      <c r="F113" s="387"/>
      <c r="G113" s="387"/>
      <c r="H113" s="387"/>
      <c r="I113" s="387"/>
      <c r="J113" s="387"/>
      <c r="K113" s="388"/>
      <c r="L113" s="387"/>
      <c r="M113" s="387"/>
      <c r="N113" s="387"/>
      <c r="O113" s="387"/>
      <c r="P113" s="387"/>
      <c r="Q113" s="387"/>
      <c r="R113" s="204"/>
      <c r="S113" s="204"/>
      <c r="T113" s="204"/>
      <c r="U113" s="1166"/>
      <c r="V113" s="382"/>
      <c r="W113" s="383"/>
      <c r="X113" s="1167"/>
      <c r="Y113" s="384"/>
      <c r="Z113" s="385"/>
    </row>
    <row r="114" spans="1:32" x14ac:dyDescent="0.3">
      <c r="F114" s="387"/>
      <c r="G114" s="387"/>
      <c r="H114" s="387"/>
      <c r="I114" s="387"/>
      <c r="J114" s="387"/>
      <c r="K114" s="388"/>
      <c r="L114" s="387"/>
      <c r="M114" s="387"/>
      <c r="N114" s="387"/>
      <c r="O114" s="387"/>
      <c r="P114" s="387"/>
      <c r="Q114" s="387"/>
      <c r="R114" s="204"/>
      <c r="S114" s="204"/>
      <c r="T114" s="204"/>
      <c r="U114" s="1166"/>
      <c r="V114" s="382"/>
      <c r="W114" s="383"/>
      <c r="X114" s="1176"/>
      <c r="Y114" s="384"/>
      <c r="Z114" s="391"/>
    </row>
    <row r="115" spans="1:32" ht="28.5" customHeight="1" x14ac:dyDescent="0.3">
      <c r="O115" s="387"/>
      <c r="P115" s="387"/>
      <c r="Q115" s="387"/>
      <c r="R115" s="204"/>
      <c r="S115" s="204"/>
      <c r="T115" s="204"/>
      <c r="U115" s="397"/>
      <c r="V115" s="398"/>
      <c r="W115" s="384"/>
      <c r="X115" s="384"/>
      <c r="Y115" s="384"/>
    </row>
    <row r="116" spans="1:32" ht="18" x14ac:dyDescent="0.3">
      <c r="O116" s="387"/>
      <c r="P116" s="399"/>
      <c r="Q116" s="394"/>
      <c r="R116" s="399"/>
      <c r="S116" s="399"/>
    </row>
    <row r="117" spans="1:32" s="400" customFormat="1" ht="18" x14ac:dyDescent="0.3">
      <c r="A117" s="385"/>
      <c r="B117" s="385"/>
      <c r="C117" s="385"/>
      <c r="D117" s="385"/>
      <c r="K117" s="386"/>
      <c r="L117" s="385"/>
      <c r="M117" s="385"/>
      <c r="N117" s="385"/>
      <c r="O117" s="387"/>
      <c r="P117" s="399"/>
      <c r="Q117" s="394"/>
      <c r="R117" s="387"/>
      <c r="S117" s="385"/>
      <c r="T117" s="385"/>
      <c r="V117" s="401"/>
      <c r="W117" s="204"/>
      <c r="X117" s="204"/>
      <c r="Y117" s="204"/>
      <c r="Z117" s="204"/>
      <c r="AA117" s="204"/>
      <c r="AB117" s="204"/>
      <c r="AC117" s="204"/>
      <c r="AD117" s="204"/>
      <c r="AE117" s="204"/>
      <c r="AF117" s="204"/>
    </row>
    <row r="118" spans="1:32" s="400" customFormat="1" x14ac:dyDescent="0.3">
      <c r="A118" s="385"/>
      <c r="B118" s="385"/>
      <c r="C118" s="385"/>
      <c r="D118" s="385"/>
      <c r="K118" s="386"/>
      <c r="L118" s="385"/>
      <c r="M118" s="385"/>
      <c r="N118" s="385"/>
      <c r="O118" s="387"/>
      <c r="P118" s="387"/>
      <c r="Q118" s="387"/>
      <c r="R118" s="387"/>
      <c r="S118" s="385"/>
      <c r="T118" s="385"/>
      <c r="V118" s="401"/>
      <c r="W118" s="204"/>
      <c r="X118" s="204"/>
      <c r="Y118" s="204"/>
      <c r="Z118" s="204"/>
      <c r="AA118" s="204"/>
      <c r="AB118" s="204"/>
      <c r="AC118" s="204"/>
      <c r="AD118" s="204"/>
      <c r="AE118" s="204"/>
      <c r="AF118" s="204"/>
    </row>
    <row r="119" spans="1:32" s="400" customFormat="1" ht="18" x14ac:dyDescent="0.3">
      <c r="A119" s="385"/>
      <c r="B119" s="385"/>
      <c r="C119" s="385"/>
      <c r="D119" s="385"/>
      <c r="K119" s="386"/>
      <c r="L119" s="385"/>
      <c r="M119" s="385"/>
      <c r="N119" s="385"/>
      <c r="O119" s="387"/>
      <c r="P119" s="399"/>
      <c r="Q119" s="394"/>
      <c r="R119" s="387"/>
      <c r="S119" s="385"/>
      <c r="T119" s="385"/>
      <c r="V119" s="401"/>
      <c r="W119" s="204"/>
      <c r="X119" s="204"/>
      <c r="Y119" s="204"/>
      <c r="Z119" s="204"/>
      <c r="AA119" s="204"/>
      <c r="AB119" s="204"/>
      <c r="AC119" s="204"/>
      <c r="AD119" s="204"/>
      <c r="AE119" s="204"/>
      <c r="AF119" s="204"/>
    </row>
    <row r="120" spans="1:32" s="400" customFormat="1" ht="18" x14ac:dyDescent="0.3">
      <c r="A120" s="385"/>
      <c r="B120" s="385"/>
      <c r="C120" s="385"/>
      <c r="D120" s="385"/>
      <c r="K120" s="386"/>
      <c r="L120" s="385"/>
      <c r="M120" s="385"/>
      <c r="N120" s="385"/>
      <c r="O120" s="387"/>
      <c r="P120" s="399"/>
      <c r="Q120" s="394"/>
      <c r="R120" s="387"/>
      <c r="S120" s="385"/>
      <c r="T120" s="385"/>
      <c r="V120" s="401"/>
      <c r="W120" s="204"/>
      <c r="X120" s="204"/>
      <c r="Y120" s="204"/>
      <c r="Z120" s="204"/>
      <c r="AA120" s="204"/>
      <c r="AB120" s="204"/>
      <c r="AC120" s="204"/>
      <c r="AD120" s="204"/>
      <c r="AE120" s="204"/>
      <c r="AF120" s="204"/>
    </row>
    <row r="121" spans="1:32" s="400" customFormat="1" x14ac:dyDescent="0.3">
      <c r="A121" s="385"/>
      <c r="B121" s="385"/>
      <c r="C121" s="385"/>
      <c r="D121" s="385"/>
      <c r="K121" s="386"/>
      <c r="L121" s="385"/>
      <c r="M121" s="385"/>
      <c r="N121" s="385"/>
      <c r="O121" s="387"/>
      <c r="P121" s="387"/>
      <c r="Q121" s="387"/>
      <c r="R121" s="387"/>
      <c r="S121" s="385"/>
      <c r="T121" s="385"/>
      <c r="V121" s="401"/>
      <c r="W121" s="204"/>
      <c r="X121" s="204"/>
      <c r="Y121" s="204"/>
      <c r="Z121" s="204"/>
      <c r="AA121" s="204"/>
      <c r="AB121" s="204"/>
      <c r="AC121" s="204"/>
      <c r="AD121" s="204"/>
      <c r="AE121" s="204"/>
      <c r="AF121" s="204"/>
    </row>
    <row r="122" spans="1:32" s="400" customFormat="1" x14ac:dyDescent="0.3">
      <c r="A122" s="385"/>
      <c r="B122" s="385"/>
      <c r="C122" s="385"/>
      <c r="D122" s="385"/>
      <c r="K122" s="386"/>
      <c r="L122" s="385"/>
      <c r="M122" s="385"/>
      <c r="N122" s="385"/>
      <c r="O122" s="387"/>
      <c r="P122" s="387"/>
      <c r="Q122" s="387"/>
      <c r="R122" s="387"/>
      <c r="S122" s="385"/>
      <c r="T122" s="385"/>
      <c r="V122" s="401"/>
      <c r="W122" s="204"/>
      <c r="X122" s="204"/>
      <c r="Y122" s="204"/>
      <c r="Z122" s="204"/>
      <c r="AA122" s="204"/>
      <c r="AB122" s="204"/>
      <c r="AC122" s="204"/>
      <c r="AD122" s="204"/>
      <c r="AE122" s="204"/>
      <c r="AF122" s="204"/>
    </row>
    <row r="123" spans="1:32" s="400" customFormat="1" x14ac:dyDescent="0.3">
      <c r="A123" s="385"/>
      <c r="B123" s="385"/>
      <c r="C123" s="385"/>
      <c r="D123" s="385"/>
      <c r="K123" s="386"/>
      <c r="L123" s="385"/>
      <c r="M123" s="385"/>
      <c r="N123" s="385"/>
      <c r="O123" s="387"/>
      <c r="P123" s="387"/>
      <c r="Q123" s="387"/>
      <c r="R123" s="387"/>
      <c r="S123" s="385"/>
      <c r="T123" s="385"/>
      <c r="V123" s="401"/>
      <c r="W123" s="204"/>
      <c r="X123" s="204"/>
      <c r="Y123" s="204"/>
      <c r="Z123" s="204"/>
      <c r="AA123" s="204"/>
      <c r="AB123" s="204"/>
      <c r="AC123" s="204"/>
      <c r="AD123" s="204"/>
      <c r="AE123" s="204"/>
      <c r="AF123" s="204"/>
    </row>
    <row r="124" spans="1:32" s="400" customFormat="1" x14ac:dyDescent="0.3">
      <c r="A124" s="385"/>
      <c r="B124" s="385"/>
      <c r="C124" s="385"/>
      <c r="D124" s="385"/>
      <c r="K124" s="386"/>
      <c r="L124" s="385"/>
      <c r="M124" s="385"/>
      <c r="N124" s="385"/>
      <c r="O124" s="387"/>
      <c r="P124" s="387"/>
      <c r="Q124" s="387"/>
      <c r="R124" s="387"/>
      <c r="S124" s="385"/>
      <c r="T124" s="385"/>
      <c r="V124" s="401"/>
      <c r="W124" s="204"/>
      <c r="X124" s="204"/>
      <c r="Y124" s="204"/>
      <c r="Z124" s="204"/>
      <c r="AA124" s="204"/>
      <c r="AB124" s="204"/>
      <c r="AC124" s="204"/>
      <c r="AD124" s="204"/>
      <c r="AE124" s="204"/>
      <c r="AF124" s="204"/>
    </row>
    <row r="125" spans="1:32" x14ac:dyDescent="0.3">
      <c r="P125" s="387"/>
      <c r="Q125" s="387"/>
      <c r="R125" s="387"/>
      <c r="S125" s="387"/>
      <c r="T125" s="387"/>
      <c r="U125" s="402"/>
      <c r="V125" s="403"/>
      <c r="W125" s="395"/>
      <c r="X125" s="395"/>
      <c r="Y125" s="395"/>
      <c r="Z125" s="395"/>
      <c r="AA125" s="395"/>
      <c r="AB125" s="395"/>
      <c r="AC125" s="395"/>
    </row>
    <row r="126" spans="1:32" s="391" customFormat="1" ht="30" customHeight="1" x14ac:dyDescent="0.3">
      <c r="K126" s="404"/>
      <c r="O126" s="392"/>
      <c r="P126" s="405"/>
      <c r="Q126" s="406"/>
      <c r="R126" s="407"/>
      <c r="S126" s="407"/>
      <c r="T126" s="407"/>
      <c r="U126" s="400"/>
      <c r="V126" s="401"/>
      <c r="W126" s="204"/>
      <c r="X126" s="204"/>
      <c r="Y126" s="204"/>
      <c r="Z126" s="204"/>
      <c r="AA126" s="204"/>
      <c r="AB126" s="204"/>
      <c r="AC126" s="204"/>
      <c r="AD126" s="395"/>
      <c r="AE126" s="395"/>
      <c r="AF126" s="395"/>
    </row>
  </sheetData>
  <mergeCells count="102">
    <mergeCell ref="A93:I93"/>
    <mergeCell ref="A96:I96"/>
    <mergeCell ref="A99:I99"/>
    <mergeCell ref="L12:R12"/>
    <mergeCell ref="L72:R72"/>
    <mergeCell ref="L51:R51"/>
    <mergeCell ref="L78:R78"/>
    <mergeCell ref="L90:R90"/>
    <mergeCell ref="F91:J91"/>
    <mergeCell ref="G92:J92"/>
    <mergeCell ref="A83:I83"/>
    <mergeCell ref="A85:I85"/>
    <mergeCell ref="A87:I87"/>
    <mergeCell ref="A77:L77"/>
    <mergeCell ref="A90:J90"/>
    <mergeCell ref="G74:J74"/>
    <mergeCell ref="A78:J78"/>
    <mergeCell ref="F79:J79"/>
    <mergeCell ref="G80:J80"/>
    <mergeCell ref="A81:I81"/>
    <mergeCell ref="A12:J12"/>
    <mergeCell ref="F13:J13"/>
    <mergeCell ref="G14:J14"/>
    <mergeCell ref="A72:J72"/>
    <mergeCell ref="A45:I45"/>
    <mergeCell ref="A75:I75"/>
    <mergeCell ref="A15:I15"/>
    <mergeCell ref="A20:I20"/>
    <mergeCell ref="A25:I25"/>
    <mergeCell ref="A30:I30"/>
    <mergeCell ref="A33:I33"/>
    <mergeCell ref="F73:J73"/>
    <mergeCell ref="A65:I65"/>
    <mergeCell ref="A67:I67"/>
    <mergeCell ref="A69:I69"/>
    <mergeCell ref="A71:L71"/>
    <mergeCell ref="A51:J51"/>
    <mergeCell ref="F52:J52"/>
    <mergeCell ref="G53:J53"/>
    <mergeCell ref="A48:I48"/>
    <mergeCell ref="A54:I54"/>
    <mergeCell ref="A57:I57"/>
    <mergeCell ref="A62:I62"/>
    <mergeCell ref="A59:I59"/>
    <mergeCell ref="S7:Z9"/>
    <mergeCell ref="V10:V13"/>
    <mergeCell ref="W10:W13"/>
    <mergeCell ref="X10:X13"/>
    <mergeCell ref="Y10:Y13"/>
    <mergeCell ref="Z10:Z13"/>
    <mergeCell ref="A1:G1"/>
    <mergeCell ref="H1:P2"/>
    <mergeCell ref="Q1:R4"/>
    <mergeCell ref="A2:G2"/>
    <mergeCell ref="A3:G3"/>
    <mergeCell ref="H3:P4"/>
    <mergeCell ref="A4:G4"/>
    <mergeCell ref="L5:R5"/>
    <mergeCell ref="A6:F6"/>
    <mergeCell ref="G6:K6"/>
    <mergeCell ref="L6:M6"/>
    <mergeCell ref="L7:M7"/>
    <mergeCell ref="O10:O11"/>
    <mergeCell ref="A8:G8"/>
    <mergeCell ref="H8:K8"/>
    <mergeCell ref="L8:M8"/>
    <mergeCell ref="L9:M9"/>
    <mergeCell ref="A10:F10"/>
    <mergeCell ref="G10:G11"/>
    <mergeCell ref="H10:I10"/>
    <mergeCell ref="J10:K10"/>
    <mergeCell ref="L10:L11"/>
    <mergeCell ref="M10:M11"/>
    <mergeCell ref="P10:P11"/>
    <mergeCell ref="Q10:Q11"/>
    <mergeCell ref="R10:R11"/>
    <mergeCell ref="A106:B106"/>
    <mergeCell ref="C106:K106"/>
    <mergeCell ref="M106:O106"/>
    <mergeCell ref="Q106:R106"/>
    <mergeCell ref="A103:L103"/>
    <mergeCell ref="A104:L104"/>
    <mergeCell ref="A105:K105"/>
    <mergeCell ref="M105:O105"/>
    <mergeCell ref="P105:R105"/>
    <mergeCell ref="A50:L50"/>
    <mergeCell ref="A89:L89"/>
    <mergeCell ref="A102:L102"/>
    <mergeCell ref="N10:N11"/>
    <mergeCell ref="A36:I36"/>
    <mergeCell ref="A39:I39"/>
    <mergeCell ref="A42:I42"/>
    <mergeCell ref="U106:U107"/>
    <mergeCell ref="X106:X107"/>
    <mergeCell ref="S10:S13"/>
    <mergeCell ref="T10:T13"/>
    <mergeCell ref="U10:U13"/>
    <mergeCell ref="U109:U111"/>
    <mergeCell ref="X109:X111"/>
    <mergeCell ref="U112:U114"/>
    <mergeCell ref="V112:W112"/>
    <mergeCell ref="X113:X114"/>
  </mergeCells>
  <printOptions horizontalCentered="1"/>
  <pageMargins left="0" right="0" top="0" bottom="0" header="0" footer="0"/>
  <pageSetup paperSize="9" scale="26" fitToHeight="5" orientation="landscape" horizontalDpi="1200" verticalDpi="1200" r:id="rId1"/>
  <headerFooter>
    <oddFooter>&amp;CPágina &amp;P de 2</oddFooter>
  </headerFooter>
  <rowBreaks count="1" manualBreakCount="1">
    <brk id="51" max="17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0D23D1-35AA-42C3-905C-63615A267665}">
  <sheetPr>
    <tabColor theme="8" tint="0.79998168889431442"/>
  </sheetPr>
  <dimension ref="A1:AB78"/>
  <sheetViews>
    <sheetView view="pageBreakPreview" zoomScale="53" zoomScaleNormal="85" zoomScaleSheetLayoutView="53" workbookViewId="0">
      <pane xSplit="11" ySplit="12" topLeftCell="L19" activePane="bottomRight" state="frozen"/>
      <selection pane="topRight" activeCell="I1" sqref="I1"/>
      <selection pane="bottomLeft" activeCell="A13" sqref="A13"/>
      <selection pane="bottomRight" activeCell="L38" sqref="L38"/>
    </sheetView>
  </sheetViews>
  <sheetFormatPr baseColWidth="10" defaultColWidth="11.42578125" defaultRowHeight="13.5" x14ac:dyDescent="0.25"/>
  <cols>
    <col min="1" max="1" width="8.140625" style="536" customWidth="1"/>
    <col min="2" max="2" width="12.28515625" style="536" customWidth="1"/>
    <col min="3" max="4" width="6.85546875" style="536" customWidth="1"/>
    <col min="5" max="5" width="21.42578125" style="536" customWidth="1"/>
    <col min="6" max="6" width="7.42578125" style="536" bestFit="1" customWidth="1"/>
    <col min="7" max="7" width="12.7109375" style="536" customWidth="1"/>
    <col min="8" max="9" width="6.140625" style="536" customWidth="1"/>
    <col min="10" max="10" width="19.42578125" style="536" customWidth="1"/>
    <col min="11" max="11" width="66.140625" style="536" customWidth="1"/>
    <col min="12" max="12" width="12" style="537" customWidth="1"/>
    <col min="13" max="13" width="30" style="536" bestFit="1" customWidth="1"/>
    <col min="14" max="15" width="31.42578125" style="536" customWidth="1"/>
    <col min="16" max="16" width="35.42578125" style="536" customWidth="1"/>
    <col min="17" max="17" width="29.5703125" style="536" customWidth="1"/>
    <col min="18" max="18" width="31.42578125" style="536" customWidth="1"/>
    <col min="19" max="19" width="30.5703125" style="547" bestFit="1" customWidth="1"/>
    <col min="20" max="20" width="42.28515625" style="547" bestFit="1" customWidth="1"/>
    <col min="21" max="21" width="27.140625" style="536" bestFit="1" customWidth="1"/>
    <col min="22" max="22" width="24.7109375" style="536" customWidth="1"/>
    <col min="23" max="23" width="27" style="536" customWidth="1"/>
    <col min="24" max="24" width="24.42578125" style="536" customWidth="1"/>
    <col min="25" max="25" width="27.85546875" style="536" bestFit="1" customWidth="1"/>
    <col min="26" max="26" width="23.5703125" style="536" bestFit="1" customWidth="1"/>
    <col min="27" max="16384" width="11.42578125" style="536"/>
  </cols>
  <sheetData>
    <row r="1" spans="1:26" s="247" customFormat="1" ht="23.25" customHeight="1" x14ac:dyDescent="0.25">
      <c r="A1" s="1280" t="s">
        <v>1</v>
      </c>
      <c r="B1" s="1281"/>
      <c r="C1" s="1281"/>
      <c r="D1" s="1281"/>
      <c r="E1" s="1281"/>
      <c r="F1" s="1281"/>
      <c r="G1" s="1282"/>
      <c r="H1" s="1283" t="s">
        <v>174</v>
      </c>
      <c r="I1" s="1283"/>
      <c r="J1" s="1283"/>
      <c r="K1" s="1283"/>
      <c r="L1" s="1283"/>
      <c r="M1" s="1283"/>
      <c r="N1" s="1283"/>
      <c r="O1" s="1283"/>
      <c r="P1" s="1283"/>
      <c r="Q1" s="1255" t="s">
        <v>5</v>
      </c>
      <c r="R1" s="1256"/>
      <c r="S1" s="1259" t="s">
        <v>226</v>
      </c>
      <c r="T1" s="1260"/>
      <c r="U1" s="1260"/>
      <c r="V1" s="1260"/>
      <c r="W1" s="1260"/>
      <c r="X1" s="1260"/>
      <c r="Y1" s="1260"/>
      <c r="Z1" s="1261"/>
    </row>
    <row r="2" spans="1:26" s="247" customFormat="1" ht="23.25" customHeight="1" x14ac:dyDescent="0.25">
      <c r="A2" s="1264" t="s">
        <v>303</v>
      </c>
      <c r="B2" s="1265"/>
      <c r="C2" s="1265"/>
      <c r="D2" s="1265"/>
      <c r="E2" s="1265"/>
      <c r="F2" s="1265"/>
      <c r="G2" s="1265"/>
      <c r="H2" s="1266"/>
      <c r="I2" s="1266"/>
      <c r="J2" s="1266"/>
      <c r="K2" s="1266"/>
      <c r="L2" s="1266"/>
      <c r="M2" s="1266"/>
      <c r="N2" s="1266"/>
      <c r="O2" s="1266"/>
      <c r="P2" s="1266"/>
      <c r="Q2" s="1257"/>
      <c r="R2" s="1258"/>
      <c r="S2" s="1259"/>
      <c r="T2" s="1260"/>
      <c r="U2" s="1260"/>
      <c r="V2" s="1260"/>
      <c r="W2" s="1260"/>
      <c r="X2" s="1260"/>
      <c r="Y2" s="1260"/>
      <c r="Z2" s="1261"/>
    </row>
    <row r="3" spans="1:26" s="247" customFormat="1" ht="23.25" customHeight="1" x14ac:dyDescent="0.25">
      <c r="A3" s="1264" t="s">
        <v>304</v>
      </c>
      <c r="B3" s="1265"/>
      <c r="C3" s="1265"/>
      <c r="D3" s="1265"/>
      <c r="E3" s="1265"/>
      <c r="F3" s="1265"/>
      <c r="G3" s="1265"/>
      <c r="H3" s="1266" t="s">
        <v>175</v>
      </c>
      <c r="I3" s="1266"/>
      <c r="J3" s="1266"/>
      <c r="K3" s="1266"/>
      <c r="L3" s="1266"/>
      <c r="M3" s="1266"/>
      <c r="N3" s="1266"/>
      <c r="O3" s="1266"/>
      <c r="P3" s="1266"/>
      <c r="Q3" s="1257"/>
      <c r="R3" s="1258"/>
      <c r="S3" s="1259"/>
      <c r="T3" s="1260"/>
      <c r="U3" s="1260"/>
      <c r="V3" s="1260"/>
      <c r="W3" s="1260"/>
      <c r="X3" s="1260"/>
      <c r="Y3" s="1260"/>
      <c r="Z3" s="1261"/>
    </row>
    <row r="4" spans="1:26" s="247" customFormat="1" ht="23.25" customHeight="1" x14ac:dyDescent="0.25">
      <c r="A4" s="1267" t="s">
        <v>305</v>
      </c>
      <c r="B4" s="1268"/>
      <c r="C4" s="1268"/>
      <c r="D4" s="1268"/>
      <c r="E4" s="1268"/>
      <c r="F4" s="1268"/>
      <c r="G4" s="1269"/>
      <c r="H4" s="1266"/>
      <c r="I4" s="1266"/>
      <c r="J4" s="1266"/>
      <c r="K4" s="1266"/>
      <c r="L4" s="1266"/>
      <c r="M4" s="1266"/>
      <c r="N4" s="1266"/>
      <c r="O4" s="1266"/>
      <c r="P4" s="1266"/>
      <c r="Q4" s="1257"/>
      <c r="R4" s="1258"/>
      <c r="S4" s="1259"/>
      <c r="T4" s="1260"/>
      <c r="U4" s="1260"/>
      <c r="V4" s="1260"/>
      <c r="W4" s="1260"/>
      <c r="X4" s="1260"/>
      <c r="Y4" s="1260"/>
      <c r="Z4" s="1261"/>
    </row>
    <row r="5" spans="1:26" s="247" customFormat="1" ht="9.75" customHeight="1" x14ac:dyDescent="0.25">
      <c r="A5" s="1270"/>
      <c r="B5" s="1271"/>
      <c r="C5" s="1271"/>
      <c r="D5" s="1271"/>
      <c r="E5" s="1271"/>
      <c r="F5" s="1271"/>
      <c r="G5" s="1271"/>
      <c r="H5" s="1271"/>
      <c r="I5" s="1271"/>
      <c r="J5" s="1271"/>
      <c r="K5" s="1271"/>
      <c r="L5" s="1271"/>
      <c r="M5" s="1271"/>
      <c r="N5" s="1271"/>
      <c r="O5" s="1271"/>
      <c r="P5" s="1271"/>
      <c r="Q5" s="1271"/>
      <c r="R5" s="1272"/>
      <c r="S5" s="1259"/>
      <c r="T5" s="1260"/>
      <c r="U5" s="1260"/>
      <c r="V5" s="1260"/>
      <c r="W5" s="1260"/>
      <c r="X5" s="1260"/>
      <c r="Y5" s="1260"/>
      <c r="Z5" s="1261"/>
    </row>
    <row r="6" spans="1:26" s="247" customFormat="1" ht="24.75" customHeight="1" x14ac:dyDescent="0.25">
      <c r="A6" s="408"/>
      <c r="B6" s="409"/>
      <c r="C6" s="409"/>
      <c r="D6" s="409"/>
      <c r="E6" s="409"/>
      <c r="F6" s="409"/>
      <c r="G6" s="409"/>
      <c r="H6" s="410"/>
      <c r="I6" s="410"/>
      <c r="J6" s="410"/>
      <c r="K6" s="411"/>
      <c r="L6" s="1273" t="s">
        <v>204</v>
      </c>
      <c r="M6" s="1273"/>
      <c r="N6" s="1273"/>
      <c r="O6" s="1273"/>
      <c r="P6" s="1273"/>
      <c r="Q6" s="1273"/>
      <c r="R6" s="1274"/>
      <c r="S6" s="1259"/>
      <c r="T6" s="1260"/>
      <c r="U6" s="1260"/>
      <c r="V6" s="1260"/>
      <c r="W6" s="1260"/>
      <c r="X6" s="1260"/>
      <c r="Y6" s="1260"/>
      <c r="Z6" s="1261"/>
    </row>
    <row r="7" spans="1:26" s="247" customFormat="1" ht="54.75" customHeight="1" x14ac:dyDescent="0.25">
      <c r="A7" s="1275" t="s">
        <v>92</v>
      </c>
      <c r="B7" s="1205"/>
      <c r="C7" s="1205"/>
      <c r="D7" s="412"/>
      <c r="E7" s="412"/>
      <c r="F7" s="412"/>
      <c r="G7" s="1206" t="s">
        <v>96</v>
      </c>
      <c r="H7" s="1206"/>
      <c r="I7" s="1206"/>
      <c r="J7" s="1206"/>
      <c r="K7" s="1207"/>
      <c r="L7" s="1276" t="s">
        <v>8</v>
      </c>
      <c r="M7" s="1277"/>
      <c r="N7" s="413">
        <f>P26+P36</f>
        <v>33000000000.000004</v>
      </c>
      <c r="O7" s="414"/>
      <c r="P7" s="415" t="s">
        <v>7</v>
      </c>
      <c r="Q7" s="413">
        <v>0</v>
      </c>
      <c r="R7" s="416"/>
      <c r="S7" s="1259"/>
      <c r="T7" s="1260"/>
      <c r="U7" s="1260"/>
      <c r="V7" s="1260"/>
      <c r="W7" s="1260"/>
      <c r="X7" s="1260"/>
      <c r="Y7" s="1260"/>
      <c r="Z7" s="1261"/>
    </row>
    <row r="8" spans="1:26" s="247" customFormat="1" ht="28.5" customHeight="1" x14ac:dyDescent="0.25">
      <c r="A8" s="417"/>
      <c r="B8" s="418"/>
      <c r="C8" s="418"/>
      <c r="D8" s="418"/>
      <c r="E8" s="418"/>
      <c r="F8" s="418"/>
      <c r="G8" s="418"/>
      <c r="H8" s="418"/>
      <c r="I8" s="418"/>
      <c r="J8" s="418"/>
      <c r="K8" s="419"/>
      <c r="L8" s="1278" t="s">
        <v>9</v>
      </c>
      <c r="M8" s="1279"/>
      <c r="N8" s="420">
        <v>0</v>
      </c>
      <c r="O8" s="421"/>
      <c r="P8" s="422" t="s">
        <v>10</v>
      </c>
      <c r="Q8" s="420">
        <v>0</v>
      </c>
      <c r="R8" s="423"/>
      <c r="S8" s="1262"/>
      <c r="T8" s="1262"/>
      <c r="U8" s="1262"/>
      <c r="V8" s="1262"/>
      <c r="W8" s="1262"/>
      <c r="X8" s="1262"/>
      <c r="Y8" s="1262"/>
      <c r="Z8" s="1263"/>
    </row>
    <row r="9" spans="1:26" s="247" customFormat="1" ht="20.25" customHeight="1" x14ac:dyDescent="0.25">
      <c r="A9" s="1275" t="s">
        <v>11</v>
      </c>
      <c r="B9" s="1205"/>
      <c r="C9" s="1205"/>
      <c r="D9" s="1205"/>
      <c r="E9" s="1205"/>
      <c r="F9" s="1205"/>
      <c r="G9" s="1205"/>
      <c r="H9" s="1296">
        <v>2018011000632</v>
      </c>
      <c r="I9" s="1296"/>
      <c r="J9" s="1296"/>
      <c r="K9" s="1297"/>
      <c r="L9" s="1298"/>
      <c r="M9" s="1299"/>
      <c r="N9" s="424"/>
      <c r="O9" s="425"/>
      <c r="P9" s="426"/>
      <c r="Q9" s="426"/>
      <c r="R9" s="427"/>
      <c r="S9" s="1289" t="s">
        <v>12</v>
      </c>
      <c r="T9" s="1291" t="s">
        <v>13</v>
      </c>
      <c r="U9" s="1284" t="s">
        <v>14</v>
      </c>
      <c r="V9" s="1284" t="s">
        <v>15</v>
      </c>
      <c r="W9" s="1284" t="s">
        <v>16</v>
      </c>
      <c r="X9" s="1284" t="s">
        <v>17</v>
      </c>
      <c r="Y9" s="1284" t="s">
        <v>18</v>
      </c>
      <c r="Z9" s="1284" t="s">
        <v>19</v>
      </c>
    </row>
    <row r="10" spans="1:26" s="247" customFormat="1" ht="27" customHeight="1" x14ac:dyDescent="0.25">
      <c r="A10" s="428"/>
      <c r="B10" s="429"/>
      <c r="C10" s="429"/>
      <c r="D10" s="429"/>
      <c r="E10" s="429"/>
      <c r="F10" s="429"/>
      <c r="G10" s="429"/>
      <c r="H10" s="430"/>
      <c r="I10" s="430"/>
      <c r="J10" s="430"/>
      <c r="K10" s="431"/>
      <c r="L10" s="1286" t="s">
        <v>20</v>
      </c>
      <c r="M10" s="1287"/>
      <c r="N10" s="432">
        <f>+N7+N8+Q7+Q8</f>
        <v>33000000000.000004</v>
      </c>
      <c r="O10" s="433"/>
      <c r="P10" s="434"/>
      <c r="Q10" s="434"/>
      <c r="R10" s="435"/>
      <c r="S10" s="1290"/>
      <c r="T10" s="1292"/>
      <c r="U10" s="1285"/>
      <c r="V10" s="1285"/>
      <c r="W10" s="1285"/>
      <c r="X10" s="1285"/>
      <c r="Y10" s="1285"/>
      <c r="Z10" s="1285"/>
    </row>
    <row r="11" spans="1:26" s="436" customFormat="1" ht="38.25" customHeight="1" x14ac:dyDescent="0.3">
      <c r="A11" s="1300" t="s">
        <v>21</v>
      </c>
      <c r="B11" s="1301"/>
      <c r="C11" s="1301"/>
      <c r="D11" s="1301"/>
      <c r="E11" s="1301"/>
      <c r="F11" s="1302"/>
      <c r="G11" s="1311" t="s">
        <v>22</v>
      </c>
      <c r="H11" s="1311" t="s">
        <v>23</v>
      </c>
      <c r="I11" s="1311"/>
      <c r="J11" s="1313" t="s">
        <v>24</v>
      </c>
      <c r="K11" s="1313"/>
      <c r="L11" s="1288" t="s">
        <v>25</v>
      </c>
      <c r="M11" s="1288" t="s">
        <v>26</v>
      </c>
      <c r="N11" s="1288" t="s">
        <v>27</v>
      </c>
      <c r="O11" s="1288" t="s">
        <v>28</v>
      </c>
      <c r="P11" s="1288" t="s">
        <v>29</v>
      </c>
      <c r="Q11" s="1288" t="s">
        <v>30</v>
      </c>
      <c r="R11" s="1293" t="s">
        <v>31</v>
      </c>
      <c r="S11" s="1290"/>
      <c r="T11" s="1292"/>
      <c r="U11" s="1285"/>
      <c r="V11" s="1285"/>
      <c r="W11" s="1285"/>
      <c r="X11" s="1285"/>
      <c r="Y11" s="1285"/>
      <c r="Z11" s="1285"/>
    </row>
    <row r="12" spans="1:26" s="436" customFormat="1" ht="27.75" customHeight="1" thickBot="1" x14ac:dyDescent="0.35">
      <c r="A12" s="437" t="s">
        <v>32</v>
      </c>
      <c r="B12" s="438" t="s">
        <v>33</v>
      </c>
      <c r="C12" s="438" t="s">
        <v>34</v>
      </c>
      <c r="D12" s="438" t="s">
        <v>109</v>
      </c>
      <c r="E12" s="439" t="s">
        <v>105</v>
      </c>
      <c r="F12" s="438" t="s">
        <v>62</v>
      </c>
      <c r="G12" s="1312"/>
      <c r="H12" s="438" t="s">
        <v>35</v>
      </c>
      <c r="I12" s="438" t="s">
        <v>36</v>
      </c>
      <c r="J12" s="439" t="s">
        <v>37</v>
      </c>
      <c r="K12" s="438" t="s">
        <v>38</v>
      </c>
      <c r="L12" s="1288"/>
      <c r="M12" s="1288"/>
      <c r="N12" s="1288"/>
      <c r="O12" s="1288"/>
      <c r="P12" s="1288"/>
      <c r="Q12" s="1288"/>
      <c r="R12" s="1294"/>
      <c r="S12" s="1290"/>
      <c r="T12" s="1292"/>
      <c r="U12" s="1285"/>
      <c r="V12" s="1285"/>
      <c r="W12" s="1285"/>
      <c r="X12" s="1285"/>
      <c r="Y12" s="1285"/>
      <c r="Z12" s="1285"/>
    </row>
    <row r="13" spans="1:26" s="450" customFormat="1" ht="42.75" customHeight="1" x14ac:dyDescent="0.25">
      <c r="A13" s="440">
        <v>1501</v>
      </c>
      <c r="B13" s="441" t="s">
        <v>85</v>
      </c>
      <c r="C13" s="442">
        <v>18</v>
      </c>
      <c r="D13" s="442">
        <v>0</v>
      </c>
      <c r="E13" s="442">
        <v>1501024</v>
      </c>
      <c r="F13" s="441" t="s">
        <v>94</v>
      </c>
      <c r="G13" s="1320"/>
      <c r="H13" s="1321"/>
      <c r="I13" s="1321"/>
      <c r="J13" s="1322"/>
      <c r="K13" s="443" t="s">
        <v>124</v>
      </c>
      <c r="L13" s="444"/>
      <c r="M13" s="445">
        <f>+M14</f>
        <v>15151814.952381</v>
      </c>
      <c r="N13" s="445">
        <f t="shared" ref="N13:R13" si="0">+N14</f>
        <v>18946278758.000004</v>
      </c>
      <c r="O13" s="445">
        <f t="shared" si="0"/>
        <v>0</v>
      </c>
      <c r="P13" s="445">
        <f t="shared" si="0"/>
        <v>18946278758.000004</v>
      </c>
      <c r="Q13" s="445">
        <f t="shared" si="0"/>
        <v>0</v>
      </c>
      <c r="R13" s="446">
        <f t="shared" si="0"/>
        <v>18946278758.000004</v>
      </c>
      <c r="S13" s="447"/>
      <c r="T13" s="448"/>
      <c r="U13" s="449"/>
      <c r="V13" s="449"/>
      <c r="W13" s="449"/>
      <c r="X13" s="449"/>
      <c r="Y13" s="449"/>
      <c r="Z13" s="449"/>
    </row>
    <row r="14" spans="1:26" s="450" customFormat="1" ht="27.75" customHeight="1" thickBot="1" x14ac:dyDescent="0.3">
      <c r="A14" s="451">
        <v>1501</v>
      </c>
      <c r="B14" s="452" t="s">
        <v>85</v>
      </c>
      <c r="C14" s="453">
        <v>18</v>
      </c>
      <c r="D14" s="453">
        <v>0</v>
      </c>
      <c r="E14" s="453">
        <v>1501024</v>
      </c>
      <c r="F14" s="452" t="s">
        <v>94</v>
      </c>
      <c r="G14" s="1323"/>
      <c r="H14" s="1324"/>
      <c r="I14" s="1324"/>
      <c r="J14" s="1325"/>
      <c r="K14" s="454" t="s">
        <v>123</v>
      </c>
      <c r="L14" s="455"/>
      <c r="M14" s="456">
        <f>SUM(M16:M25)</f>
        <v>15151814.952381</v>
      </c>
      <c r="N14" s="456">
        <f>SUM(N16:N25)</f>
        <v>18946278758.000004</v>
      </c>
      <c r="O14" s="456">
        <f t="shared" ref="O14:R14" si="1">SUM(O16:O25)</f>
        <v>0</v>
      </c>
      <c r="P14" s="456">
        <f t="shared" si="1"/>
        <v>18946278758.000004</v>
      </c>
      <c r="Q14" s="456">
        <f t="shared" si="1"/>
        <v>0</v>
      </c>
      <c r="R14" s="457">
        <f t="shared" si="1"/>
        <v>18946278758.000004</v>
      </c>
      <c r="S14" s="447"/>
      <c r="T14" s="448"/>
      <c r="U14" s="449"/>
      <c r="V14" s="449"/>
      <c r="W14" s="449"/>
      <c r="X14" s="449"/>
      <c r="Y14" s="449"/>
      <c r="Z14" s="449"/>
    </row>
    <row r="15" spans="1:26" s="263" customFormat="1" ht="27.75" customHeight="1" thickBot="1" x14ac:dyDescent="0.3">
      <c r="A15" s="1314"/>
      <c r="B15" s="1315"/>
      <c r="C15" s="1315"/>
      <c r="D15" s="1315"/>
      <c r="E15" s="1315"/>
      <c r="F15" s="1315"/>
      <c r="G15" s="1315"/>
      <c r="H15" s="1315"/>
      <c r="I15" s="1316"/>
      <c r="J15" s="458">
        <v>1</v>
      </c>
      <c r="K15" s="459" t="s">
        <v>158</v>
      </c>
      <c r="L15" s="1331"/>
      <c r="M15" s="1332"/>
      <c r="N15" s="1332"/>
      <c r="O15" s="1332"/>
      <c r="P15" s="1332"/>
      <c r="Q15" s="1332"/>
      <c r="R15" s="1333"/>
      <c r="S15" s="460"/>
      <c r="T15" s="260"/>
      <c r="U15" s="261"/>
      <c r="V15" s="261"/>
      <c r="W15" s="261"/>
      <c r="X15" s="261"/>
      <c r="Y15" s="261"/>
      <c r="Z15" s="261"/>
    </row>
    <row r="16" spans="1:26" s="247" customFormat="1" ht="27.75" customHeight="1" x14ac:dyDescent="0.25">
      <c r="A16" s="461">
        <v>1501</v>
      </c>
      <c r="B16" s="237" t="s">
        <v>85</v>
      </c>
      <c r="C16" s="236">
        <v>18</v>
      </c>
      <c r="D16" s="236">
        <v>0</v>
      </c>
      <c r="E16" s="236">
        <v>1501024</v>
      </c>
      <c r="F16" s="237" t="s">
        <v>94</v>
      </c>
      <c r="G16" s="236">
        <v>11</v>
      </c>
      <c r="H16" s="462" t="s">
        <v>39</v>
      </c>
      <c r="I16" s="462"/>
      <c r="J16" s="236" t="s">
        <v>40</v>
      </c>
      <c r="K16" s="463" t="s">
        <v>146</v>
      </c>
      <c r="L16" s="308">
        <v>91349</v>
      </c>
      <c r="M16" s="240">
        <v>63007</v>
      </c>
      <c r="N16" s="240">
        <f>+M16*L16</f>
        <v>5755626443</v>
      </c>
      <c r="O16" s="240">
        <v>0</v>
      </c>
      <c r="P16" s="240">
        <f>+N16+O16</f>
        <v>5755626443</v>
      </c>
      <c r="Q16" s="240">
        <v>0</v>
      </c>
      <c r="R16" s="464">
        <f>+P16-Q16</f>
        <v>5755626443</v>
      </c>
      <c r="S16" s="447"/>
      <c r="T16" s="448"/>
      <c r="U16" s="448"/>
      <c r="V16" s="449"/>
      <c r="W16" s="449"/>
      <c r="X16" s="449"/>
      <c r="Y16" s="449"/>
      <c r="Z16" s="449"/>
    </row>
    <row r="17" spans="1:26" s="247" customFormat="1" ht="27.75" customHeight="1" x14ac:dyDescent="0.25">
      <c r="A17" s="465">
        <v>1501</v>
      </c>
      <c r="B17" s="249" t="s">
        <v>85</v>
      </c>
      <c r="C17" s="248">
        <v>18</v>
      </c>
      <c r="D17" s="248">
        <v>0</v>
      </c>
      <c r="E17" s="248">
        <v>1501024</v>
      </c>
      <c r="F17" s="249" t="s">
        <v>94</v>
      </c>
      <c r="G17" s="248">
        <v>11</v>
      </c>
      <c r="H17" s="466" t="s">
        <v>39</v>
      </c>
      <c r="I17" s="466"/>
      <c r="J17" s="248" t="s">
        <v>41</v>
      </c>
      <c r="K17" s="467" t="s">
        <v>147</v>
      </c>
      <c r="L17" s="308">
        <v>50959</v>
      </c>
      <c r="M17" s="240">
        <v>60839</v>
      </c>
      <c r="N17" s="240">
        <f t="shared" ref="N17:N23" si="2">+M17*L17</f>
        <v>3100294601</v>
      </c>
      <c r="O17" s="161">
        <v>0</v>
      </c>
      <c r="P17" s="240">
        <f t="shared" ref="P17:P23" si="3">+N17+O17</f>
        <v>3100294601</v>
      </c>
      <c r="Q17" s="240">
        <v>0</v>
      </c>
      <c r="R17" s="468">
        <f t="shared" ref="R17:R23" si="4">+P17-Q17</f>
        <v>3100294601</v>
      </c>
      <c r="S17" s="447"/>
      <c r="T17" s="448"/>
      <c r="U17" s="448"/>
      <c r="V17" s="449"/>
      <c r="W17" s="449"/>
      <c r="X17" s="449"/>
      <c r="Y17" s="449"/>
      <c r="Z17" s="449"/>
    </row>
    <row r="18" spans="1:26" s="247" customFormat="1" ht="27.75" customHeight="1" x14ac:dyDescent="0.25">
      <c r="A18" s="465">
        <v>1501</v>
      </c>
      <c r="B18" s="249" t="s">
        <v>85</v>
      </c>
      <c r="C18" s="248">
        <v>18</v>
      </c>
      <c r="D18" s="248">
        <v>0</v>
      </c>
      <c r="E18" s="248">
        <v>1501024</v>
      </c>
      <c r="F18" s="249" t="s">
        <v>94</v>
      </c>
      <c r="G18" s="248">
        <v>11</v>
      </c>
      <c r="H18" s="466" t="s">
        <v>39</v>
      </c>
      <c r="I18" s="466"/>
      <c r="J18" s="248" t="s">
        <v>144</v>
      </c>
      <c r="K18" s="467" t="s">
        <v>182</v>
      </c>
      <c r="L18" s="308">
        <v>16484</v>
      </c>
      <c r="M18" s="240">
        <v>204675</v>
      </c>
      <c r="N18" s="240">
        <f t="shared" si="2"/>
        <v>3373862700</v>
      </c>
      <c r="O18" s="161">
        <v>0</v>
      </c>
      <c r="P18" s="240">
        <f t="shared" si="3"/>
        <v>3373862700</v>
      </c>
      <c r="Q18" s="240">
        <v>0</v>
      </c>
      <c r="R18" s="468">
        <f t="shared" si="4"/>
        <v>3373862700</v>
      </c>
      <c r="S18" s="447"/>
      <c r="T18" s="448"/>
      <c r="U18" s="448"/>
      <c r="V18" s="449"/>
      <c r="W18" s="449"/>
      <c r="X18" s="449"/>
      <c r="Y18" s="449"/>
      <c r="Z18" s="449"/>
    </row>
    <row r="19" spans="1:26" s="247" customFormat="1" ht="27.75" customHeight="1" x14ac:dyDescent="0.25">
      <c r="A19" s="465">
        <v>1501</v>
      </c>
      <c r="B19" s="249" t="s">
        <v>85</v>
      </c>
      <c r="C19" s="248">
        <v>18</v>
      </c>
      <c r="D19" s="248">
        <v>0</v>
      </c>
      <c r="E19" s="248">
        <v>1501024</v>
      </c>
      <c r="F19" s="249" t="s">
        <v>94</v>
      </c>
      <c r="G19" s="248">
        <v>11</v>
      </c>
      <c r="H19" s="466" t="s">
        <v>39</v>
      </c>
      <c r="I19" s="466"/>
      <c r="J19" s="248" t="s">
        <v>152</v>
      </c>
      <c r="K19" s="467" t="s">
        <v>148</v>
      </c>
      <c r="L19" s="308">
        <v>13495</v>
      </c>
      <c r="M19" s="240">
        <v>167729</v>
      </c>
      <c r="N19" s="240">
        <f>+M19*L19</f>
        <v>2263502855</v>
      </c>
      <c r="O19" s="161">
        <v>0</v>
      </c>
      <c r="P19" s="240">
        <f t="shared" si="3"/>
        <v>2263502855</v>
      </c>
      <c r="Q19" s="240">
        <v>0</v>
      </c>
      <c r="R19" s="468">
        <f t="shared" si="4"/>
        <v>2263502855</v>
      </c>
      <c r="S19" s="447"/>
      <c r="T19" s="448"/>
      <c r="U19" s="448"/>
      <c r="V19" s="449"/>
      <c r="W19" s="449"/>
      <c r="X19" s="449"/>
      <c r="Y19" s="449"/>
      <c r="Z19" s="449"/>
    </row>
    <row r="20" spans="1:26" s="247" customFormat="1" ht="27.75" customHeight="1" x14ac:dyDescent="0.25">
      <c r="A20" s="465">
        <v>1501</v>
      </c>
      <c r="B20" s="249" t="s">
        <v>85</v>
      </c>
      <c r="C20" s="248">
        <v>18</v>
      </c>
      <c r="D20" s="248">
        <v>0</v>
      </c>
      <c r="E20" s="248">
        <v>1501024</v>
      </c>
      <c r="F20" s="249" t="s">
        <v>94</v>
      </c>
      <c r="G20" s="248">
        <v>11</v>
      </c>
      <c r="H20" s="466" t="s">
        <v>39</v>
      </c>
      <c r="I20" s="466"/>
      <c r="J20" s="248" t="s">
        <v>153</v>
      </c>
      <c r="K20" s="467" t="s">
        <v>149</v>
      </c>
      <c r="L20" s="308">
        <v>10700</v>
      </c>
      <c r="M20" s="240">
        <v>165561</v>
      </c>
      <c r="N20" s="240">
        <f>+M20*L20</f>
        <v>1771502700</v>
      </c>
      <c r="O20" s="161">
        <v>0</v>
      </c>
      <c r="P20" s="240">
        <f t="shared" si="3"/>
        <v>1771502700</v>
      </c>
      <c r="Q20" s="240">
        <v>0</v>
      </c>
      <c r="R20" s="468">
        <f t="shared" si="4"/>
        <v>1771502700</v>
      </c>
      <c r="S20" s="447"/>
      <c r="T20" s="448"/>
      <c r="U20" s="448"/>
      <c r="V20" s="449"/>
      <c r="W20" s="449"/>
      <c r="X20" s="449"/>
      <c r="Y20" s="449"/>
      <c r="Z20" s="449"/>
    </row>
    <row r="21" spans="1:26" s="247" customFormat="1" ht="27.75" customHeight="1" x14ac:dyDescent="0.25">
      <c r="A21" s="465">
        <v>1501</v>
      </c>
      <c r="B21" s="249" t="s">
        <v>85</v>
      </c>
      <c r="C21" s="248">
        <v>18</v>
      </c>
      <c r="D21" s="248">
        <v>0</v>
      </c>
      <c r="E21" s="248">
        <v>1501024</v>
      </c>
      <c r="F21" s="249" t="s">
        <v>94</v>
      </c>
      <c r="G21" s="248">
        <v>11</v>
      </c>
      <c r="H21" s="466" t="s">
        <v>39</v>
      </c>
      <c r="I21" s="466"/>
      <c r="J21" s="248" t="s">
        <v>154</v>
      </c>
      <c r="K21" s="467" t="s">
        <v>150</v>
      </c>
      <c r="L21" s="308">
        <v>12531</v>
      </c>
      <c r="M21" s="240">
        <v>24804</v>
      </c>
      <c r="N21" s="240">
        <f>+M21*L21</f>
        <v>310818924</v>
      </c>
      <c r="O21" s="161">
        <v>0</v>
      </c>
      <c r="P21" s="240">
        <f t="shared" si="3"/>
        <v>310818924</v>
      </c>
      <c r="Q21" s="240">
        <v>0</v>
      </c>
      <c r="R21" s="468">
        <f t="shared" si="4"/>
        <v>310818924</v>
      </c>
      <c r="S21" s="447"/>
      <c r="T21" s="448"/>
      <c r="U21" s="448"/>
      <c r="V21" s="449"/>
      <c r="W21" s="449"/>
      <c r="X21" s="449"/>
      <c r="Y21" s="449"/>
      <c r="Z21" s="449"/>
    </row>
    <row r="22" spans="1:26" s="247" customFormat="1" ht="27.75" customHeight="1" x14ac:dyDescent="0.25">
      <c r="A22" s="465">
        <v>1501</v>
      </c>
      <c r="B22" s="249" t="s">
        <v>85</v>
      </c>
      <c r="C22" s="248">
        <v>18</v>
      </c>
      <c r="D22" s="248">
        <v>0</v>
      </c>
      <c r="E22" s="248">
        <v>1501024</v>
      </c>
      <c r="F22" s="249" t="s">
        <v>94</v>
      </c>
      <c r="G22" s="248">
        <v>11</v>
      </c>
      <c r="H22" s="466" t="s">
        <v>39</v>
      </c>
      <c r="I22" s="466"/>
      <c r="J22" s="248" t="s">
        <v>155</v>
      </c>
      <c r="K22" s="467" t="s">
        <v>151</v>
      </c>
      <c r="L22" s="308">
        <v>4916</v>
      </c>
      <c r="M22" s="240">
        <v>130524</v>
      </c>
      <c r="N22" s="240">
        <f t="shared" si="2"/>
        <v>641655984</v>
      </c>
      <c r="O22" s="161">
        <v>0</v>
      </c>
      <c r="P22" s="240">
        <f t="shared" si="3"/>
        <v>641655984</v>
      </c>
      <c r="Q22" s="240">
        <v>0</v>
      </c>
      <c r="R22" s="468">
        <f t="shared" si="4"/>
        <v>641655984</v>
      </c>
      <c r="S22" s="447"/>
      <c r="T22" s="448"/>
      <c r="U22" s="448"/>
      <c r="V22" s="449"/>
      <c r="W22" s="449"/>
      <c r="X22" s="449"/>
      <c r="Y22" s="448"/>
      <c r="Z22" s="449"/>
    </row>
    <row r="23" spans="1:26" s="247" customFormat="1" ht="27.75" customHeight="1" thickBot="1" x14ac:dyDescent="0.3">
      <c r="A23" s="469">
        <v>1501</v>
      </c>
      <c r="B23" s="253" t="s">
        <v>85</v>
      </c>
      <c r="C23" s="252">
        <v>18</v>
      </c>
      <c r="D23" s="252">
        <v>0</v>
      </c>
      <c r="E23" s="252">
        <v>1501024</v>
      </c>
      <c r="F23" s="253" t="s">
        <v>94</v>
      </c>
      <c r="G23" s="252">
        <v>11</v>
      </c>
      <c r="H23" s="470" t="s">
        <v>39</v>
      </c>
      <c r="I23" s="470"/>
      <c r="J23" s="252" t="s">
        <v>156</v>
      </c>
      <c r="K23" s="471" t="s">
        <v>290</v>
      </c>
      <c r="L23" s="326">
        <v>58001</v>
      </c>
      <c r="M23" s="322">
        <v>9063</v>
      </c>
      <c r="N23" s="322">
        <f t="shared" si="2"/>
        <v>525663063</v>
      </c>
      <c r="O23" s="256">
        <v>0</v>
      </c>
      <c r="P23" s="322">
        <f t="shared" si="3"/>
        <v>525663063</v>
      </c>
      <c r="Q23" s="322">
        <v>0</v>
      </c>
      <c r="R23" s="472">
        <f t="shared" si="4"/>
        <v>525663063</v>
      </c>
      <c r="S23" s="447"/>
      <c r="T23" s="448"/>
      <c r="U23" s="448"/>
      <c r="V23" s="449"/>
      <c r="W23" s="449"/>
      <c r="X23" s="449"/>
      <c r="Y23" s="448"/>
      <c r="Z23" s="449"/>
    </row>
    <row r="24" spans="1:26" s="262" customFormat="1" ht="27.75" customHeight="1" thickBot="1" x14ac:dyDescent="0.3">
      <c r="A24" s="1317"/>
      <c r="B24" s="1318"/>
      <c r="C24" s="1318"/>
      <c r="D24" s="1318"/>
      <c r="E24" s="1318"/>
      <c r="F24" s="1318"/>
      <c r="G24" s="1318"/>
      <c r="H24" s="1318"/>
      <c r="I24" s="1319"/>
      <c r="J24" s="458">
        <v>2</v>
      </c>
      <c r="K24" s="459" t="s">
        <v>157</v>
      </c>
      <c r="L24" s="473"/>
      <c r="M24" s="474"/>
      <c r="N24" s="474"/>
      <c r="O24" s="474"/>
      <c r="P24" s="474"/>
      <c r="Q24" s="475"/>
      <c r="R24" s="476"/>
      <c r="S24" s="460"/>
      <c r="T24" s="260"/>
      <c r="U24" s="260"/>
      <c r="V24" s="261"/>
      <c r="W24" s="261"/>
      <c r="X24" s="261"/>
      <c r="Y24" s="260"/>
      <c r="Z24" s="261"/>
    </row>
    <row r="25" spans="1:26" s="247" customFormat="1" ht="36" customHeight="1" x14ac:dyDescent="0.25">
      <c r="A25" s="461">
        <v>1501</v>
      </c>
      <c r="B25" s="237" t="s">
        <v>85</v>
      </c>
      <c r="C25" s="236">
        <v>18</v>
      </c>
      <c r="D25" s="236">
        <v>0</v>
      </c>
      <c r="E25" s="236">
        <v>1501024</v>
      </c>
      <c r="F25" s="237" t="s">
        <v>94</v>
      </c>
      <c r="G25" s="236">
        <v>11</v>
      </c>
      <c r="H25" s="462" t="s">
        <v>39</v>
      </c>
      <c r="I25" s="462"/>
      <c r="J25" s="477" t="s">
        <v>47</v>
      </c>
      <c r="K25" s="478" t="s">
        <v>183</v>
      </c>
      <c r="L25" s="308">
        <v>84</v>
      </c>
      <c r="M25" s="240">
        <v>14325612.952381</v>
      </c>
      <c r="N25" s="240">
        <f t="shared" ref="N25" si="5">+M25*L25</f>
        <v>1203351488.0000041</v>
      </c>
      <c r="O25" s="240">
        <v>0</v>
      </c>
      <c r="P25" s="240">
        <f t="shared" ref="P25" si="6">+N25+O25</f>
        <v>1203351488.0000041</v>
      </c>
      <c r="Q25" s="479"/>
      <c r="R25" s="464">
        <f>+P25-Q25</f>
        <v>1203351488.0000041</v>
      </c>
      <c r="S25" s="447"/>
      <c r="T25" s="448"/>
      <c r="U25" s="448"/>
      <c r="V25" s="449"/>
      <c r="W25" s="449"/>
      <c r="X25" s="449"/>
      <c r="Y25" s="448"/>
      <c r="Z25" s="449"/>
    </row>
    <row r="26" spans="1:26" s="486" customFormat="1" ht="36" customHeight="1" thickBot="1" x14ac:dyDescent="0.3">
      <c r="A26" s="1295" t="s">
        <v>50</v>
      </c>
      <c r="B26" s="1187"/>
      <c r="C26" s="1187"/>
      <c r="D26" s="1187"/>
      <c r="E26" s="1187"/>
      <c r="F26" s="1187"/>
      <c r="G26" s="1187"/>
      <c r="H26" s="1187"/>
      <c r="I26" s="1187"/>
      <c r="J26" s="1187"/>
      <c r="K26" s="1188"/>
      <c r="L26" s="480"/>
      <c r="M26" s="481">
        <f>SUM(M16:M25)</f>
        <v>15151814.952381</v>
      </c>
      <c r="N26" s="481">
        <f>SUM(N16:N25)</f>
        <v>18946278758.000004</v>
      </c>
      <c r="O26" s="481">
        <f t="shared" ref="O26:R26" si="7">SUM(O16:O25)</f>
        <v>0</v>
      </c>
      <c r="P26" s="481">
        <f t="shared" si="7"/>
        <v>18946278758.000004</v>
      </c>
      <c r="Q26" s="481">
        <f t="shared" si="7"/>
        <v>0</v>
      </c>
      <c r="R26" s="482">
        <f t="shared" si="7"/>
        <v>18946278758.000004</v>
      </c>
      <c r="S26" s="483"/>
      <c r="T26" s="484"/>
      <c r="U26" s="484"/>
      <c r="V26" s="484"/>
      <c r="W26" s="485"/>
      <c r="X26" s="485"/>
      <c r="Y26" s="484"/>
      <c r="Z26" s="485"/>
    </row>
    <row r="27" spans="1:26" s="450" customFormat="1" ht="35.25" customHeight="1" x14ac:dyDescent="0.25">
      <c r="A27" s="440">
        <v>1501</v>
      </c>
      <c r="B27" s="441" t="s">
        <v>85</v>
      </c>
      <c r="C27" s="442">
        <v>18</v>
      </c>
      <c r="D27" s="442">
        <v>0</v>
      </c>
      <c r="E27" s="442">
        <v>1501025</v>
      </c>
      <c r="F27" s="1326"/>
      <c r="G27" s="1327"/>
      <c r="H27" s="1327"/>
      <c r="I27" s="1327"/>
      <c r="J27" s="1328"/>
      <c r="K27" s="443" t="s">
        <v>117</v>
      </c>
      <c r="L27" s="487"/>
      <c r="M27" s="445">
        <f t="shared" ref="M27:R27" si="8">+M28</f>
        <v>340066334.19999999</v>
      </c>
      <c r="N27" s="445">
        <f t="shared" si="8"/>
        <v>14053721242</v>
      </c>
      <c r="O27" s="445">
        <f t="shared" si="8"/>
        <v>0</v>
      </c>
      <c r="P27" s="445">
        <f t="shared" si="8"/>
        <v>14053721242</v>
      </c>
      <c r="Q27" s="445">
        <f t="shared" si="8"/>
        <v>0</v>
      </c>
      <c r="R27" s="446">
        <f t="shared" si="8"/>
        <v>14053721242</v>
      </c>
      <c r="S27" s="447"/>
      <c r="T27" s="448"/>
      <c r="U27" s="448"/>
      <c r="V27" s="488"/>
      <c r="W27" s="449"/>
      <c r="X27" s="449"/>
      <c r="Y27" s="448"/>
      <c r="Z27" s="489"/>
    </row>
    <row r="28" spans="1:26" s="450" customFormat="1" ht="25.5" customHeight="1" thickBot="1" x14ac:dyDescent="0.3">
      <c r="A28" s="451">
        <v>1501</v>
      </c>
      <c r="B28" s="452" t="s">
        <v>85</v>
      </c>
      <c r="C28" s="453">
        <v>18</v>
      </c>
      <c r="D28" s="453">
        <v>0</v>
      </c>
      <c r="E28" s="453">
        <v>1501025</v>
      </c>
      <c r="F28" s="452" t="s">
        <v>94</v>
      </c>
      <c r="G28" s="1323"/>
      <c r="H28" s="1324"/>
      <c r="I28" s="1324"/>
      <c r="J28" s="1325"/>
      <c r="K28" s="454" t="s">
        <v>123</v>
      </c>
      <c r="L28" s="453"/>
      <c r="M28" s="490">
        <f>SUM(M30:M35)</f>
        <v>340066334.19999999</v>
      </c>
      <c r="N28" s="490">
        <f>SUM(N30:N35)</f>
        <v>14053721242</v>
      </c>
      <c r="O28" s="490">
        <f t="shared" ref="O28:R28" si="9">SUM(O30:O35)</f>
        <v>0</v>
      </c>
      <c r="P28" s="490">
        <f t="shared" si="9"/>
        <v>14053721242</v>
      </c>
      <c r="Q28" s="490">
        <f t="shared" si="9"/>
        <v>0</v>
      </c>
      <c r="R28" s="490">
        <f t="shared" si="9"/>
        <v>14053721242</v>
      </c>
      <c r="S28" s="447"/>
      <c r="T28" s="448"/>
      <c r="U28" s="448"/>
      <c r="V28" s="488"/>
      <c r="W28" s="449"/>
      <c r="X28" s="449"/>
      <c r="Y28" s="448"/>
      <c r="Z28" s="489"/>
    </row>
    <row r="29" spans="1:26" s="262" customFormat="1" ht="26.25" customHeight="1" thickBot="1" x14ac:dyDescent="0.3">
      <c r="A29" s="1314"/>
      <c r="B29" s="1315"/>
      <c r="C29" s="1315"/>
      <c r="D29" s="1315"/>
      <c r="E29" s="1315"/>
      <c r="F29" s="1315"/>
      <c r="G29" s="1315"/>
      <c r="H29" s="1315"/>
      <c r="I29" s="1316"/>
      <c r="J29" s="458">
        <v>3</v>
      </c>
      <c r="K29" s="492" t="s">
        <v>104</v>
      </c>
      <c r="L29" s="1329"/>
      <c r="M29" s="1318"/>
      <c r="N29" s="1318"/>
      <c r="O29" s="1318"/>
      <c r="P29" s="1318"/>
      <c r="Q29" s="1318"/>
      <c r="R29" s="1330"/>
      <c r="S29" s="460"/>
      <c r="T29" s="493"/>
      <c r="U29" s="493"/>
      <c r="V29" s="494"/>
      <c r="W29" s="494"/>
      <c r="X29" s="261"/>
      <c r="Y29" s="260"/>
      <c r="Z29" s="495"/>
    </row>
    <row r="30" spans="1:26" s="247" customFormat="1" ht="25.5" customHeight="1" x14ac:dyDescent="0.25">
      <c r="A30" s="461">
        <v>1501</v>
      </c>
      <c r="B30" s="237" t="s">
        <v>85</v>
      </c>
      <c r="C30" s="236">
        <v>18</v>
      </c>
      <c r="D30" s="236">
        <v>0</v>
      </c>
      <c r="E30" s="236">
        <v>1501025</v>
      </c>
      <c r="F30" s="237" t="s">
        <v>94</v>
      </c>
      <c r="G30" s="236">
        <v>11</v>
      </c>
      <c r="H30" s="496" t="s">
        <v>39</v>
      </c>
      <c r="I30" s="462"/>
      <c r="J30" s="236" t="s">
        <v>42</v>
      </c>
      <c r="K30" s="497" t="s">
        <v>291</v>
      </c>
      <c r="L30" s="308">
        <v>3815</v>
      </c>
      <c r="M30" s="498">
        <v>1045700</v>
      </c>
      <c r="N30" s="240">
        <f t="shared" ref="N30:N33" si="10">+L30*M30</f>
        <v>3989345500</v>
      </c>
      <c r="O30" s="240">
        <v>0</v>
      </c>
      <c r="P30" s="240">
        <f t="shared" ref="P30:P35" si="11">+N30+O30</f>
        <v>3989345500</v>
      </c>
      <c r="Q30" s="240">
        <v>0</v>
      </c>
      <c r="R30" s="464">
        <f>+P30-Q30</f>
        <v>3989345500</v>
      </c>
      <c r="S30" s="447"/>
      <c r="T30" s="448"/>
      <c r="U30" s="448"/>
      <c r="V30" s="499"/>
      <c r="W30" s="499"/>
      <c r="X30" s="499"/>
      <c r="Y30" s="245"/>
      <c r="Z30" s="500"/>
    </row>
    <row r="31" spans="1:26" s="247" customFormat="1" ht="29.25" customHeight="1" x14ac:dyDescent="0.25">
      <c r="A31" s="465">
        <v>1501</v>
      </c>
      <c r="B31" s="249" t="s">
        <v>85</v>
      </c>
      <c r="C31" s="248">
        <v>18</v>
      </c>
      <c r="D31" s="248">
        <v>0</v>
      </c>
      <c r="E31" s="248">
        <v>1501025</v>
      </c>
      <c r="F31" s="249" t="s">
        <v>94</v>
      </c>
      <c r="G31" s="248">
        <v>11</v>
      </c>
      <c r="H31" s="501" t="s">
        <v>39</v>
      </c>
      <c r="I31" s="466"/>
      <c r="J31" s="248" t="s">
        <v>145</v>
      </c>
      <c r="K31" s="502" t="s">
        <v>193</v>
      </c>
      <c r="L31" s="308">
        <v>1220</v>
      </c>
      <c r="M31" s="503">
        <v>1937100</v>
      </c>
      <c r="N31" s="161">
        <f t="shared" si="10"/>
        <v>2363262000</v>
      </c>
      <c r="O31" s="161">
        <v>0</v>
      </c>
      <c r="P31" s="161">
        <f t="shared" si="11"/>
        <v>2363262000</v>
      </c>
      <c r="Q31" s="161">
        <v>0</v>
      </c>
      <c r="R31" s="468">
        <f t="shared" ref="R31:R35" si="12">+P31-Q31</f>
        <v>2363262000</v>
      </c>
      <c r="S31" s="447"/>
      <c r="T31" s="448"/>
      <c r="U31" s="448"/>
      <c r="V31" s="499"/>
      <c r="W31" s="504"/>
      <c r="X31" s="504"/>
      <c r="Y31" s="499"/>
      <c r="Z31" s="500"/>
    </row>
    <row r="32" spans="1:26" s="247" customFormat="1" ht="36" customHeight="1" x14ac:dyDescent="0.25">
      <c r="A32" s="469">
        <v>1501</v>
      </c>
      <c r="B32" s="253" t="s">
        <v>85</v>
      </c>
      <c r="C32" s="252">
        <v>18</v>
      </c>
      <c r="D32" s="252">
        <v>0</v>
      </c>
      <c r="E32" s="252">
        <v>1501025</v>
      </c>
      <c r="F32" s="253" t="s">
        <v>94</v>
      </c>
      <c r="G32" s="252">
        <v>11</v>
      </c>
      <c r="H32" s="505" t="s">
        <v>39</v>
      </c>
      <c r="I32" s="470"/>
      <c r="J32" s="252" t="s">
        <v>161</v>
      </c>
      <c r="K32" s="506" t="s">
        <v>292</v>
      </c>
      <c r="L32" s="308">
        <v>1002</v>
      </c>
      <c r="M32" s="503">
        <v>3643600</v>
      </c>
      <c r="N32" s="161">
        <f t="shared" si="10"/>
        <v>3650887200</v>
      </c>
      <c r="O32" s="161">
        <v>0</v>
      </c>
      <c r="P32" s="161">
        <f t="shared" si="11"/>
        <v>3650887200</v>
      </c>
      <c r="Q32" s="161">
        <v>0</v>
      </c>
      <c r="R32" s="468">
        <f t="shared" si="12"/>
        <v>3650887200</v>
      </c>
      <c r="S32" s="507"/>
      <c r="T32" s="448"/>
      <c r="U32" s="448"/>
      <c r="V32" s="499"/>
      <c r="W32" s="499"/>
      <c r="X32" s="499"/>
      <c r="Y32" s="499"/>
      <c r="Z32" s="500"/>
    </row>
    <row r="33" spans="1:26" s="247" customFormat="1" ht="25.5" customHeight="1" x14ac:dyDescent="0.25">
      <c r="A33" s="469">
        <v>1501</v>
      </c>
      <c r="B33" s="253" t="s">
        <v>85</v>
      </c>
      <c r="C33" s="252">
        <v>18</v>
      </c>
      <c r="D33" s="252">
        <v>0</v>
      </c>
      <c r="E33" s="252">
        <v>1501025</v>
      </c>
      <c r="F33" s="253" t="s">
        <v>94</v>
      </c>
      <c r="G33" s="252">
        <v>11</v>
      </c>
      <c r="H33" s="505" t="s">
        <v>39</v>
      </c>
      <c r="I33" s="470"/>
      <c r="J33" s="252" t="s">
        <v>190</v>
      </c>
      <c r="K33" s="506" t="s">
        <v>159</v>
      </c>
      <c r="L33" s="308">
        <v>1002</v>
      </c>
      <c r="M33" s="503">
        <v>448600</v>
      </c>
      <c r="N33" s="161">
        <f t="shared" si="10"/>
        <v>449497200</v>
      </c>
      <c r="O33" s="161">
        <v>0</v>
      </c>
      <c r="P33" s="161">
        <f t="shared" si="11"/>
        <v>449497200</v>
      </c>
      <c r="Q33" s="161">
        <v>0</v>
      </c>
      <c r="R33" s="468">
        <f t="shared" si="12"/>
        <v>449497200</v>
      </c>
      <c r="S33" s="507"/>
      <c r="T33" s="448"/>
      <c r="U33" s="448"/>
      <c r="V33" s="499"/>
      <c r="W33" s="504"/>
      <c r="X33" s="499"/>
      <c r="Y33" s="499"/>
      <c r="Z33" s="500"/>
    </row>
    <row r="34" spans="1:26" s="247" customFormat="1" ht="25.5" customHeight="1" x14ac:dyDescent="0.25">
      <c r="A34" s="469">
        <v>1501</v>
      </c>
      <c r="B34" s="253" t="s">
        <v>85</v>
      </c>
      <c r="C34" s="252">
        <v>18</v>
      </c>
      <c r="D34" s="252">
        <v>0</v>
      </c>
      <c r="E34" s="252">
        <v>1501025</v>
      </c>
      <c r="F34" s="253" t="s">
        <v>94</v>
      </c>
      <c r="G34" s="252">
        <v>11</v>
      </c>
      <c r="H34" s="505" t="s">
        <v>39</v>
      </c>
      <c r="I34" s="470"/>
      <c r="J34" s="252" t="s">
        <v>191</v>
      </c>
      <c r="K34" s="506" t="s">
        <v>160</v>
      </c>
      <c r="L34" s="308">
        <v>1002</v>
      </c>
      <c r="M34" s="503">
        <v>273000</v>
      </c>
      <c r="N34" s="161">
        <f>+M34*L34</f>
        <v>273546000</v>
      </c>
      <c r="O34" s="161">
        <v>0</v>
      </c>
      <c r="P34" s="161">
        <f t="shared" si="11"/>
        <v>273546000</v>
      </c>
      <c r="Q34" s="161">
        <v>0</v>
      </c>
      <c r="R34" s="468">
        <f t="shared" si="12"/>
        <v>273546000</v>
      </c>
      <c r="S34" s="507"/>
      <c r="T34" s="448"/>
      <c r="U34" s="448"/>
      <c r="V34" s="508"/>
      <c r="W34" s="246"/>
      <c r="X34" s="246"/>
      <c r="Y34" s="246"/>
      <c r="Z34" s="500"/>
    </row>
    <row r="35" spans="1:26" s="247" customFormat="1" ht="29.25" customHeight="1" x14ac:dyDescent="0.25">
      <c r="A35" s="465">
        <v>1501</v>
      </c>
      <c r="B35" s="249" t="s">
        <v>85</v>
      </c>
      <c r="C35" s="248">
        <v>18</v>
      </c>
      <c r="D35" s="248">
        <v>0</v>
      </c>
      <c r="E35" s="248">
        <v>1501025</v>
      </c>
      <c r="F35" s="249" t="s">
        <v>94</v>
      </c>
      <c r="G35" s="248">
        <v>11</v>
      </c>
      <c r="H35" s="501" t="s">
        <v>39</v>
      </c>
      <c r="I35" s="466"/>
      <c r="J35" s="248" t="s">
        <v>194</v>
      </c>
      <c r="K35" s="502" t="s">
        <v>293</v>
      </c>
      <c r="L35" s="246">
        <v>10</v>
      </c>
      <c r="M35" s="509">
        <v>332718334.19999999</v>
      </c>
      <c r="N35" s="161">
        <f t="shared" ref="N35" si="13">+L35*M35</f>
        <v>3327183342</v>
      </c>
      <c r="O35" s="161">
        <v>0</v>
      </c>
      <c r="P35" s="161">
        <f t="shared" si="11"/>
        <v>3327183342</v>
      </c>
      <c r="Q35" s="161">
        <v>0</v>
      </c>
      <c r="R35" s="468">
        <f t="shared" si="12"/>
        <v>3327183342</v>
      </c>
      <c r="S35" s="447"/>
      <c r="T35" s="448"/>
      <c r="U35" s="448"/>
      <c r="V35" s="508"/>
      <c r="W35" s="246"/>
      <c r="X35" s="246"/>
      <c r="Y35" s="246"/>
      <c r="Z35" s="500"/>
    </row>
    <row r="36" spans="1:26" s="274" customFormat="1" ht="43.9" customHeight="1" x14ac:dyDescent="0.25">
      <c r="A36" s="1303" t="s">
        <v>50</v>
      </c>
      <c r="B36" s="1304"/>
      <c r="C36" s="1304"/>
      <c r="D36" s="1304"/>
      <c r="E36" s="1304"/>
      <c r="F36" s="1304"/>
      <c r="G36" s="1304"/>
      <c r="H36" s="1304"/>
      <c r="I36" s="1304"/>
      <c r="J36" s="1304"/>
      <c r="K36" s="1304"/>
      <c r="L36" s="1305"/>
      <c r="M36" s="268">
        <f>SUM(M30:M35)</f>
        <v>340066334.19999999</v>
      </c>
      <c r="N36" s="268">
        <f t="shared" ref="N36:R36" si="14">SUM(N30:N35)</f>
        <v>14053721242</v>
      </c>
      <c r="O36" s="268">
        <f t="shared" si="14"/>
        <v>0</v>
      </c>
      <c r="P36" s="268">
        <f t="shared" si="14"/>
        <v>14053721242</v>
      </c>
      <c r="Q36" s="268">
        <f t="shared" si="14"/>
        <v>0</v>
      </c>
      <c r="R36" s="510">
        <f t="shared" si="14"/>
        <v>14053721242</v>
      </c>
      <c r="S36" s="511"/>
      <c r="T36" s="512"/>
      <c r="U36" s="513"/>
      <c r="V36" s="514"/>
      <c r="W36" s="514"/>
      <c r="X36" s="515"/>
      <c r="Y36" s="516"/>
      <c r="Z36" s="517"/>
    </row>
    <row r="37" spans="1:26" s="274" customFormat="1" ht="25.5" customHeight="1" thickBot="1" x14ac:dyDescent="0.3">
      <c r="A37" s="518" t="s">
        <v>44</v>
      </c>
      <c r="B37" s="519"/>
      <c r="C37" s="519"/>
      <c r="D37" s="519"/>
      <c r="E37" s="519"/>
      <c r="F37" s="519"/>
      <c r="G37" s="519"/>
      <c r="H37" s="519"/>
      <c r="I37" s="519"/>
      <c r="J37" s="519"/>
      <c r="K37" s="1306"/>
      <c r="L37" s="1307"/>
      <c r="M37" s="520">
        <f t="shared" ref="M37:R37" si="15">+M26+M36</f>
        <v>355218149.152381</v>
      </c>
      <c r="N37" s="520">
        <f t="shared" si="15"/>
        <v>33000000000.000004</v>
      </c>
      <c r="O37" s="520">
        <f t="shared" si="15"/>
        <v>0</v>
      </c>
      <c r="P37" s="520">
        <f t="shared" si="15"/>
        <v>33000000000.000004</v>
      </c>
      <c r="Q37" s="520">
        <f t="shared" si="15"/>
        <v>0</v>
      </c>
      <c r="R37" s="521">
        <f t="shared" si="15"/>
        <v>33000000000.000004</v>
      </c>
      <c r="S37" s="483"/>
      <c r="T37" s="484"/>
      <c r="U37" s="522"/>
      <c r="V37" s="523"/>
      <c r="W37" s="524"/>
      <c r="X37" s="524"/>
      <c r="Y37" s="524"/>
      <c r="Z37" s="525"/>
    </row>
    <row r="38" spans="1:26" s="247" customFormat="1" ht="117" customHeight="1" x14ac:dyDescent="0.25">
      <c r="A38" s="1308" t="s">
        <v>196</v>
      </c>
      <c r="B38" s="1309"/>
      <c r="C38" s="1309"/>
      <c r="D38" s="1309"/>
      <c r="E38" s="1309"/>
      <c r="F38" s="1309"/>
      <c r="G38" s="1309"/>
      <c r="H38" s="1309"/>
      <c r="I38" s="1309"/>
      <c r="J38" s="1309"/>
      <c r="K38" s="1310"/>
      <c r="L38" s="526" t="s">
        <v>45</v>
      </c>
      <c r="M38" s="1334" t="s">
        <v>212</v>
      </c>
      <c r="N38" s="1334"/>
      <c r="O38" s="1335"/>
      <c r="P38" s="1336" t="s">
        <v>185</v>
      </c>
      <c r="Q38" s="1334"/>
      <c r="R38" s="1337"/>
      <c r="S38" s="527"/>
      <c r="T38" s="528"/>
      <c r="U38" s="529"/>
      <c r="V38" s="466"/>
      <c r="W38" s="466"/>
      <c r="X38" s="248"/>
      <c r="Y38" s="530"/>
      <c r="Z38" s="531"/>
    </row>
    <row r="39" spans="1:26" s="247" customFormat="1" ht="45" customHeight="1" thickBot="1" x14ac:dyDescent="0.3">
      <c r="A39" s="1338" t="s">
        <v>46</v>
      </c>
      <c r="B39" s="1339"/>
      <c r="C39" s="1340">
        <v>44578</v>
      </c>
      <c r="D39" s="1340"/>
      <c r="E39" s="1340"/>
      <c r="F39" s="1340"/>
      <c r="G39" s="1339"/>
      <c r="H39" s="1339"/>
      <c r="I39" s="1339"/>
      <c r="J39" s="1339"/>
      <c r="K39" s="1341"/>
      <c r="L39" s="532" t="str">
        <f>+A39</f>
        <v>FECHA:</v>
      </c>
      <c r="M39" s="1340">
        <f>+C39</f>
        <v>44578</v>
      </c>
      <c r="N39" s="1339"/>
      <c r="O39" s="1339"/>
      <c r="P39" s="533" t="str">
        <f>+L39</f>
        <v>FECHA:</v>
      </c>
      <c r="Q39" s="1340">
        <f>+M39</f>
        <v>44578</v>
      </c>
      <c r="R39" s="1342"/>
      <c r="S39" s="534"/>
      <c r="T39" s="535"/>
      <c r="U39" s="529"/>
      <c r="V39" s="466"/>
      <c r="W39" s="466"/>
      <c r="X39" s="248"/>
      <c r="Y39" s="530"/>
      <c r="Z39" s="531"/>
    </row>
    <row r="40" spans="1:26" s="436" customFormat="1" ht="33" customHeight="1" x14ac:dyDescent="0.3">
      <c r="A40" s="536"/>
      <c r="B40" s="536"/>
      <c r="C40" s="536"/>
      <c r="D40" s="536"/>
      <c r="E40" s="536"/>
      <c r="F40" s="536"/>
      <c r="G40" s="536"/>
      <c r="H40" s="536"/>
      <c r="I40" s="536"/>
      <c r="J40" s="536"/>
      <c r="K40" s="536"/>
      <c r="L40" s="537"/>
      <c r="M40" s="536"/>
      <c r="N40" s="536"/>
      <c r="O40" s="536"/>
      <c r="P40" s="536"/>
      <c r="Q40" s="536"/>
      <c r="R40" s="536"/>
      <c r="S40" s="538"/>
      <c r="T40" s="539"/>
      <c r="U40" s="540"/>
      <c r="V40" s="541"/>
      <c r="W40" s="542"/>
      <c r="X40" s="543"/>
      <c r="Y40" s="544"/>
      <c r="Z40" s="544"/>
    </row>
    <row r="41" spans="1:26" s="436" customFormat="1" ht="43.9" customHeight="1" x14ac:dyDescent="0.3">
      <c r="A41" s="536"/>
      <c r="B41" s="536"/>
      <c r="C41" s="536"/>
      <c r="D41" s="536"/>
      <c r="E41" s="536"/>
      <c r="F41" s="536"/>
      <c r="G41" s="536"/>
      <c r="H41" s="536"/>
      <c r="I41" s="536"/>
      <c r="J41" s="536"/>
      <c r="K41" s="536"/>
      <c r="L41" s="537"/>
      <c r="M41" s="536"/>
      <c r="N41" s="545"/>
      <c r="O41" s="536"/>
      <c r="P41" s="546" t="s">
        <v>87</v>
      </c>
      <c r="Q41" s="241"/>
      <c r="R41" s="547"/>
      <c r="S41" s="548"/>
      <c r="T41" s="549"/>
      <c r="U41" s="550"/>
      <c r="V41" s="551"/>
      <c r="W41" s="551"/>
      <c r="X41" s="552"/>
      <c r="Y41" s="553"/>
      <c r="Z41" s="554"/>
    </row>
    <row r="42" spans="1:26" ht="25.5" customHeight="1" x14ac:dyDescent="0.4">
      <c r="P42" s="555" t="s">
        <v>59</v>
      </c>
      <c r="Q42" s="241"/>
      <c r="R42" s="547"/>
      <c r="T42" s="556"/>
    </row>
    <row r="43" spans="1:26" s="436" customFormat="1" ht="25.5" customHeight="1" x14ac:dyDescent="0.3">
      <c r="A43" s="557"/>
      <c r="B43" s="557"/>
      <c r="C43" s="557"/>
      <c r="D43" s="557"/>
      <c r="E43" s="557"/>
      <c r="F43" s="557"/>
      <c r="G43" s="557"/>
      <c r="H43" s="557"/>
      <c r="I43" s="557"/>
      <c r="J43" s="557"/>
      <c r="K43" s="557"/>
      <c r="L43" s="558"/>
      <c r="M43" s="557"/>
      <c r="N43" s="557"/>
      <c r="O43" s="557"/>
      <c r="P43" s="555" t="s">
        <v>86</v>
      </c>
      <c r="Q43" s="241"/>
      <c r="R43" s="547"/>
      <c r="S43" s="538"/>
      <c r="T43" s="538"/>
      <c r="U43" s="538"/>
      <c r="V43" s="559"/>
      <c r="W43" s="560"/>
      <c r="X43" s="560"/>
      <c r="Y43" s="560"/>
      <c r="Z43" s="561"/>
    </row>
    <row r="44" spans="1:26" s="436" customFormat="1" ht="30" customHeight="1" x14ac:dyDescent="0.3">
      <c r="A44" s="545"/>
      <c r="B44" s="545"/>
      <c r="C44" s="545"/>
      <c r="D44" s="545"/>
      <c r="E44" s="545"/>
      <c r="F44" s="545"/>
      <c r="G44" s="545"/>
      <c r="H44" s="545"/>
      <c r="I44" s="545"/>
      <c r="J44" s="545"/>
      <c r="K44" s="545"/>
      <c r="L44" s="562"/>
      <c r="M44" s="545"/>
      <c r="N44" s="545"/>
      <c r="O44" s="545"/>
      <c r="P44" s="563"/>
      <c r="Q44" s="564"/>
      <c r="R44" s="565"/>
      <c r="S44" s="548"/>
      <c r="T44" s="549"/>
      <c r="U44" s="550"/>
      <c r="V44" s="551"/>
      <c r="W44" s="551"/>
      <c r="X44" s="551"/>
      <c r="Y44" s="553"/>
      <c r="Z44" s="553"/>
    </row>
    <row r="45" spans="1:26" s="436" customFormat="1" ht="30" customHeight="1" x14ac:dyDescent="0.35">
      <c r="A45" s="545"/>
      <c r="B45" s="545"/>
      <c r="C45" s="545"/>
      <c r="D45" s="545"/>
      <c r="E45" s="545"/>
      <c r="F45" s="545"/>
      <c r="G45" s="545"/>
      <c r="H45" s="545"/>
      <c r="I45" s="545"/>
      <c r="J45" s="545"/>
      <c r="K45" s="545"/>
      <c r="L45" s="562"/>
      <c r="M45" s="545"/>
      <c r="N45" s="545"/>
      <c r="O45" s="545"/>
      <c r="P45" s="563"/>
      <c r="Q45" s="564"/>
      <c r="R45" s="565"/>
      <c r="S45" s="566"/>
      <c r="T45" s="567"/>
    </row>
    <row r="46" spans="1:26" s="436" customFormat="1" ht="30" customHeight="1" x14ac:dyDescent="0.3">
      <c r="A46" s="536"/>
      <c r="B46" s="536"/>
      <c r="C46" s="536"/>
      <c r="D46" s="536"/>
      <c r="E46" s="536"/>
      <c r="F46" s="536"/>
      <c r="G46" s="536"/>
      <c r="H46" s="536"/>
      <c r="I46" s="536"/>
      <c r="J46" s="536"/>
      <c r="K46" s="536"/>
      <c r="L46" s="537"/>
      <c r="M46" s="536"/>
      <c r="N46" s="536"/>
      <c r="O46" s="536"/>
      <c r="P46" s="536"/>
      <c r="Q46" s="536"/>
      <c r="R46" s="536"/>
      <c r="S46" s="538"/>
      <c r="T46" s="539"/>
      <c r="U46" s="540"/>
      <c r="V46" s="541"/>
      <c r="W46" s="542"/>
      <c r="X46" s="543"/>
      <c r="Y46" s="542"/>
      <c r="Z46" s="542"/>
    </row>
    <row r="47" spans="1:26" s="436" customFormat="1" ht="30" customHeight="1" x14ac:dyDescent="0.3">
      <c r="A47" s="536"/>
      <c r="B47" s="536"/>
      <c r="C47" s="536"/>
      <c r="D47" s="536"/>
      <c r="E47" s="536"/>
      <c r="F47" s="536"/>
      <c r="G47" s="536"/>
      <c r="H47" s="536"/>
      <c r="I47" s="536"/>
      <c r="J47" s="536"/>
      <c r="K47" s="536"/>
      <c r="L47" s="537"/>
      <c r="M47" s="536"/>
      <c r="N47" s="536"/>
      <c r="O47" s="536"/>
      <c r="P47" s="536"/>
      <c r="Q47" s="536"/>
      <c r="R47" s="536"/>
      <c r="S47" s="538"/>
      <c r="T47" s="539"/>
      <c r="U47" s="540"/>
      <c r="V47" s="541"/>
      <c r="W47" s="542"/>
      <c r="X47" s="543"/>
      <c r="Y47" s="542"/>
      <c r="Z47" s="542"/>
    </row>
    <row r="48" spans="1:26" s="436" customFormat="1" ht="43.9" customHeight="1" x14ac:dyDescent="0.3">
      <c r="A48" s="536"/>
      <c r="B48" s="536"/>
      <c r="C48" s="536"/>
      <c r="D48" s="536"/>
      <c r="E48" s="536"/>
      <c r="F48" s="536"/>
      <c r="G48" s="536"/>
      <c r="H48" s="536"/>
      <c r="I48" s="536"/>
      <c r="J48" s="536"/>
      <c r="K48" s="536"/>
      <c r="L48" s="537"/>
      <c r="M48" s="536"/>
      <c r="N48" s="536"/>
      <c r="O48" s="536"/>
      <c r="P48" s="536"/>
      <c r="Q48" s="536"/>
      <c r="R48" s="536"/>
      <c r="S48" s="548"/>
      <c r="T48" s="549"/>
      <c r="U48" s="550"/>
      <c r="V48" s="551"/>
      <c r="W48" s="551"/>
      <c r="X48" s="552"/>
      <c r="Y48" s="553"/>
      <c r="Z48" s="554"/>
    </row>
    <row r="49" spans="1:26" s="436" customFormat="1" ht="30.75" customHeight="1" x14ac:dyDescent="0.3">
      <c r="A49" s="536"/>
      <c r="B49" s="536"/>
      <c r="C49" s="536"/>
      <c r="D49" s="536"/>
      <c r="E49" s="536"/>
      <c r="F49" s="536"/>
      <c r="G49" s="536"/>
      <c r="H49" s="536"/>
      <c r="I49" s="536"/>
      <c r="J49" s="536"/>
      <c r="K49" s="536"/>
      <c r="L49" s="537"/>
      <c r="M49" s="536"/>
      <c r="N49" s="536"/>
      <c r="O49" s="536"/>
      <c r="P49" s="536"/>
      <c r="Q49" s="536"/>
      <c r="R49" s="536"/>
      <c r="S49" s="568"/>
      <c r="T49" s="568"/>
      <c r="U49" s="569"/>
      <c r="V49" s="570"/>
      <c r="W49" s="570"/>
      <c r="X49" s="569"/>
      <c r="Y49" s="569"/>
      <c r="Z49" s="570"/>
    </row>
    <row r="50" spans="1:26" s="436" customFormat="1" ht="25.5" customHeight="1" x14ac:dyDescent="0.3">
      <c r="A50" s="536"/>
      <c r="B50" s="536"/>
      <c r="C50" s="536"/>
      <c r="D50" s="536"/>
      <c r="E50" s="536"/>
      <c r="F50" s="536"/>
      <c r="G50" s="536"/>
      <c r="H50" s="536"/>
      <c r="I50" s="536"/>
      <c r="J50" s="536"/>
      <c r="K50" s="536"/>
      <c r="L50" s="537"/>
      <c r="M50" s="536"/>
      <c r="N50" s="536"/>
      <c r="O50" s="536"/>
      <c r="P50" s="536"/>
      <c r="Q50" s="536"/>
      <c r="R50" s="536"/>
      <c r="S50" s="538"/>
      <c r="T50" s="539"/>
      <c r="U50" s="540"/>
      <c r="V50" s="541"/>
      <c r="W50" s="542"/>
      <c r="X50" s="543"/>
      <c r="Y50" s="542"/>
      <c r="Z50" s="542"/>
    </row>
    <row r="51" spans="1:26" s="436" customFormat="1" ht="43.9" customHeight="1" x14ac:dyDescent="0.3">
      <c r="A51" s="536"/>
      <c r="B51" s="536"/>
      <c r="C51" s="536"/>
      <c r="D51" s="536"/>
      <c r="E51" s="536"/>
      <c r="F51" s="536"/>
      <c r="G51" s="536"/>
      <c r="H51" s="536"/>
      <c r="I51" s="536"/>
      <c r="J51" s="536"/>
      <c r="K51" s="536"/>
      <c r="L51" s="537"/>
      <c r="M51" s="536"/>
      <c r="N51" s="536"/>
      <c r="O51" s="536"/>
      <c r="P51" s="536"/>
      <c r="Q51" s="536"/>
      <c r="R51" s="536"/>
      <c r="S51" s="538"/>
      <c r="T51" s="539"/>
      <c r="U51" s="540"/>
      <c r="V51" s="541"/>
      <c r="W51" s="542"/>
      <c r="X51" s="543"/>
      <c r="Y51" s="542"/>
      <c r="Z51" s="542"/>
    </row>
    <row r="52" spans="1:26" s="436" customFormat="1" ht="43.9" customHeight="1" x14ac:dyDescent="0.3">
      <c r="A52" s="536"/>
      <c r="B52" s="536"/>
      <c r="C52" s="536"/>
      <c r="D52" s="536"/>
      <c r="E52" s="536"/>
      <c r="F52" s="536"/>
      <c r="G52" s="536"/>
      <c r="H52" s="536"/>
      <c r="I52" s="536"/>
      <c r="J52" s="536"/>
      <c r="K52" s="536"/>
      <c r="L52" s="537"/>
      <c r="M52" s="536"/>
      <c r="N52" s="536"/>
      <c r="O52" s="536"/>
      <c r="P52" s="536"/>
      <c r="Q52" s="536"/>
      <c r="R52" s="536"/>
      <c r="S52" s="538"/>
      <c r="T52" s="539"/>
      <c r="U52" s="540"/>
      <c r="V52" s="541"/>
      <c r="W52" s="571"/>
      <c r="X52" s="543"/>
      <c r="Y52" s="542"/>
      <c r="Z52" s="542"/>
    </row>
    <row r="53" spans="1:26" s="436" customFormat="1" ht="25.5" customHeight="1" x14ac:dyDescent="0.3">
      <c r="A53" s="536"/>
      <c r="B53" s="536"/>
      <c r="C53" s="536"/>
      <c r="D53" s="536"/>
      <c r="E53" s="536"/>
      <c r="F53" s="536"/>
      <c r="G53" s="536"/>
      <c r="H53" s="536"/>
      <c r="I53" s="536"/>
      <c r="J53" s="536"/>
      <c r="K53" s="536"/>
      <c r="L53" s="537"/>
      <c r="M53" s="536"/>
      <c r="N53" s="536"/>
      <c r="O53" s="536"/>
      <c r="P53" s="536"/>
      <c r="Q53" s="536"/>
      <c r="R53" s="536"/>
      <c r="S53" s="538"/>
      <c r="T53" s="539"/>
      <c r="U53" s="540"/>
      <c r="V53" s="541"/>
      <c r="W53" s="571"/>
      <c r="X53" s="543"/>
      <c r="Y53" s="542"/>
      <c r="Z53" s="542"/>
    </row>
    <row r="54" spans="1:26" ht="31.5" customHeight="1" x14ac:dyDescent="0.25">
      <c r="S54" s="572"/>
    </row>
    <row r="55" spans="1:26" ht="43.9" customHeight="1" x14ac:dyDescent="0.25">
      <c r="S55" s="548"/>
      <c r="T55" s="549"/>
      <c r="U55" s="550"/>
      <c r="V55" s="551"/>
      <c r="W55" s="551"/>
      <c r="X55" s="552"/>
      <c r="Y55" s="553"/>
      <c r="Z55" s="554"/>
    </row>
    <row r="56" spans="1:26" ht="43.9" customHeight="1" x14ac:dyDescent="0.25">
      <c r="S56" s="548"/>
      <c r="T56" s="549"/>
      <c r="U56" s="550"/>
      <c r="V56" s="551"/>
      <c r="W56" s="551"/>
      <c r="X56" s="552"/>
      <c r="Y56" s="553"/>
      <c r="Z56" s="554"/>
    </row>
    <row r="57" spans="1:26" ht="36" customHeight="1" x14ac:dyDescent="0.25">
      <c r="S57" s="548"/>
      <c r="T57" s="549"/>
      <c r="U57" s="550"/>
      <c r="V57" s="551"/>
      <c r="W57" s="551"/>
      <c r="X57" s="552"/>
      <c r="Y57" s="553"/>
      <c r="Z57" s="554"/>
    </row>
    <row r="58" spans="1:26" ht="25.5" customHeight="1" x14ac:dyDescent="0.25">
      <c r="S58" s="548"/>
      <c r="T58" s="549"/>
      <c r="U58" s="550"/>
      <c r="V58" s="551"/>
      <c r="W58" s="551"/>
      <c r="X58" s="552"/>
      <c r="Y58" s="553"/>
      <c r="Z58" s="554"/>
    </row>
    <row r="59" spans="1:26" ht="43.9" customHeight="1" x14ac:dyDescent="0.25">
      <c r="S59" s="548"/>
      <c r="T59" s="549"/>
      <c r="U59" s="550"/>
      <c r="V59" s="551"/>
      <c r="W59" s="551"/>
      <c r="X59" s="552"/>
      <c r="Y59" s="553"/>
      <c r="Z59" s="554"/>
    </row>
    <row r="60" spans="1:26" ht="43.9" customHeight="1" x14ac:dyDescent="0.3">
      <c r="S60" s="538"/>
      <c r="T60" s="539"/>
      <c r="U60" s="540"/>
      <c r="V60" s="541"/>
      <c r="W60" s="542"/>
      <c r="X60" s="543"/>
      <c r="Y60" s="542"/>
      <c r="Z60" s="542"/>
    </row>
    <row r="61" spans="1:26" ht="25.5" customHeight="1" x14ac:dyDescent="0.3">
      <c r="S61" s="538"/>
      <c r="T61" s="539"/>
      <c r="U61" s="540"/>
      <c r="V61" s="541"/>
      <c r="W61" s="542"/>
      <c r="X61" s="543"/>
      <c r="Y61" s="542"/>
      <c r="Z61" s="542"/>
    </row>
    <row r="62" spans="1:26" ht="43.9" customHeight="1" x14ac:dyDescent="0.3">
      <c r="S62" s="538"/>
      <c r="T62" s="539"/>
      <c r="U62" s="540"/>
      <c r="V62" s="541"/>
      <c r="W62" s="542"/>
      <c r="X62" s="543"/>
      <c r="Y62" s="542"/>
      <c r="Z62" s="542"/>
    </row>
    <row r="63" spans="1:26" ht="43.9" customHeight="1" x14ac:dyDescent="0.3">
      <c r="S63" s="538"/>
      <c r="T63" s="539"/>
      <c r="U63" s="540"/>
      <c r="V63" s="541"/>
      <c r="W63" s="542"/>
      <c r="X63" s="543"/>
      <c r="Y63" s="542"/>
      <c r="Z63" s="542"/>
    </row>
    <row r="64" spans="1:26" ht="43.5" customHeight="1" x14ac:dyDescent="0.25">
      <c r="S64" s="548"/>
      <c r="T64" s="549"/>
      <c r="U64" s="550"/>
      <c r="V64" s="551"/>
      <c r="W64" s="551"/>
      <c r="X64" s="552"/>
      <c r="Y64" s="553"/>
      <c r="Z64" s="554"/>
    </row>
    <row r="65" spans="1:28" ht="36" customHeight="1" x14ac:dyDescent="0.25">
      <c r="S65" s="548"/>
      <c r="T65" s="549"/>
      <c r="U65" s="550"/>
      <c r="V65" s="551"/>
      <c r="W65" s="551"/>
      <c r="X65" s="552"/>
      <c r="Y65" s="553"/>
      <c r="Z65" s="554"/>
    </row>
    <row r="66" spans="1:28" ht="31.5" customHeight="1" x14ac:dyDescent="0.25"/>
    <row r="67" spans="1:28" ht="43.9" customHeight="1" x14ac:dyDescent="0.25">
      <c r="S67" s="548"/>
      <c r="T67" s="549"/>
      <c r="U67" s="573"/>
      <c r="V67" s="551"/>
      <c r="W67" s="551"/>
      <c r="X67" s="552"/>
      <c r="Y67" s="553"/>
      <c r="Z67" s="554"/>
    </row>
    <row r="68" spans="1:28" ht="43.9" customHeight="1" x14ac:dyDescent="0.25">
      <c r="S68" s="548"/>
      <c r="T68" s="549"/>
      <c r="U68" s="550"/>
      <c r="V68" s="551"/>
      <c r="W68" s="551"/>
      <c r="X68" s="552"/>
      <c r="Y68" s="553"/>
      <c r="Z68" s="554"/>
    </row>
    <row r="69" spans="1:28" ht="25.5" customHeight="1" x14ac:dyDescent="0.25"/>
    <row r="70" spans="1:28" ht="23.25" customHeight="1" x14ac:dyDescent="0.25"/>
    <row r="71" spans="1:28" ht="49.5" customHeight="1" x14ac:dyDescent="0.3">
      <c r="S71" s="574"/>
      <c r="T71" s="574"/>
      <c r="U71" s="542"/>
      <c r="V71" s="542"/>
      <c r="W71" s="542"/>
      <c r="X71" s="542"/>
      <c r="Y71" s="542"/>
      <c r="Z71" s="542"/>
      <c r="AA71" s="542"/>
      <c r="AB71" s="542"/>
    </row>
    <row r="76" spans="1:28" s="557" customFormat="1" ht="32.25" customHeight="1" x14ac:dyDescent="0.25">
      <c r="A76" s="536"/>
      <c r="B76" s="536"/>
      <c r="C76" s="536"/>
      <c r="D76" s="536"/>
      <c r="E76" s="536"/>
      <c r="F76" s="536"/>
      <c r="G76" s="536"/>
      <c r="H76" s="536"/>
      <c r="I76" s="536"/>
      <c r="J76" s="536"/>
      <c r="K76" s="536"/>
      <c r="L76" s="537"/>
      <c r="M76" s="536"/>
      <c r="N76" s="536"/>
      <c r="O76" s="536"/>
      <c r="P76" s="536"/>
      <c r="Q76" s="536"/>
      <c r="R76" s="536"/>
      <c r="S76" s="575"/>
      <c r="T76" s="575"/>
    </row>
    <row r="77" spans="1:28" s="545" customFormat="1" ht="32.25" customHeight="1" x14ac:dyDescent="0.3">
      <c r="A77" s="536"/>
      <c r="B77" s="536"/>
      <c r="C77" s="536"/>
      <c r="D77" s="536"/>
      <c r="E77" s="536"/>
      <c r="F77" s="536"/>
      <c r="G77" s="536"/>
      <c r="H77" s="536"/>
      <c r="I77" s="536"/>
      <c r="J77" s="536"/>
      <c r="K77" s="536"/>
      <c r="L77" s="537"/>
      <c r="M77" s="536"/>
      <c r="N77" s="536"/>
      <c r="O77" s="536"/>
      <c r="P77" s="536"/>
      <c r="Q77" s="536"/>
      <c r="R77" s="536"/>
      <c r="S77" s="576"/>
      <c r="T77" s="576"/>
    </row>
    <row r="78" spans="1:28" s="545" customFormat="1" ht="32.25" customHeight="1" x14ac:dyDescent="0.3">
      <c r="A78" s="536"/>
      <c r="B78" s="536"/>
      <c r="C78" s="536"/>
      <c r="D78" s="536"/>
      <c r="E78" s="536"/>
      <c r="F78" s="536"/>
      <c r="G78" s="536"/>
      <c r="H78" s="536"/>
      <c r="I78" s="536"/>
      <c r="J78" s="536"/>
      <c r="K78" s="536"/>
      <c r="L78" s="537"/>
      <c r="M78" s="536"/>
      <c r="N78" s="536"/>
      <c r="O78" s="536"/>
      <c r="P78" s="536"/>
      <c r="Q78" s="536"/>
      <c r="R78" s="536"/>
      <c r="S78" s="576"/>
      <c r="T78" s="576"/>
    </row>
  </sheetData>
  <mergeCells count="56">
    <mergeCell ref="M38:O38"/>
    <mergeCell ref="P38:R38"/>
    <mergeCell ref="A39:B39"/>
    <mergeCell ref="C39:K39"/>
    <mergeCell ref="M39:O39"/>
    <mergeCell ref="Q39:R39"/>
    <mergeCell ref="A36:L36"/>
    <mergeCell ref="K37:L37"/>
    <mergeCell ref="A38:K38"/>
    <mergeCell ref="G11:G12"/>
    <mergeCell ref="H11:I11"/>
    <mergeCell ref="J11:K11"/>
    <mergeCell ref="A15:I15"/>
    <mergeCell ref="A24:I24"/>
    <mergeCell ref="G13:J13"/>
    <mergeCell ref="G14:J14"/>
    <mergeCell ref="F27:J27"/>
    <mergeCell ref="G28:J28"/>
    <mergeCell ref="A29:I29"/>
    <mergeCell ref="L29:R29"/>
    <mergeCell ref="L15:R15"/>
    <mergeCell ref="Q11:Q12"/>
    <mergeCell ref="A26:K26"/>
    <mergeCell ref="H9:K9"/>
    <mergeCell ref="L9:M9"/>
    <mergeCell ref="A11:F11"/>
    <mergeCell ref="A9:G9"/>
    <mergeCell ref="Y9:Y12"/>
    <mergeCell ref="Z9:Z12"/>
    <mergeCell ref="L10:M10"/>
    <mergeCell ref="M11:M12"/>
    <mergeCell ref="N11:N12"/>
    <mergeCell ref="S9:S12"/>
    <mergeCell ref="T9:T12"/>
    <mergeCell ref="U9:U12"/>
    <mergeCell ref="V9:V12"/>
    <mergeCell ref="W9:W12"/>
    <mergeCell ref="X9:X12"/>
    <mergeCell ref="O11:O12"/>
    <mergeCell ref="P11:P12"/>
    <mergeCell ref="R11:R12"/>
    <mergeCell ref="L11:L12"/>
    <mergeCell ref="Q1:R4"/>
    <mergeCell ref="S1:Z8"/>
    <mergeCell ref="A2:G2"/>
    <mergeCell ref="A3:G3"/>
    <mergeCell ref="H3:P4"/>
    <mergeCell ref="A4:G4"/>
    <mergeCell ref="A5:R5"/>
    <mergeCell ref="L6:R6"/>
    <mergeCell ref="A7:C7"/>
    <mergeCell ref="G7:K7"/>
    <mergeCell ref="L7:M7"/>
    <mergeCell ref="L8:M8"/>
    <mergeCell ref="A1:G1"/>
    <mergeCell ref="H1:P2"/>
  </mergeCells>
  <printOptions horizontalCentered="1" verticalCentered="1"/>
  <pageMargins left="0" right="0" top="0" bottom="0" header="0" footer="0"/>
  <pageSetup scale="35" fitToHeight="2" orientation="landscape" horizontalDpi="1200" verticalDpi="1200" r:id="rId1"/>
  <headerFooter>
    <oddFooter>&amp;CPágina &amp;P de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CC26F1-D9E2-4178-95A1-D707B4E7F1B9}">
  <sheetPr>
    <tabColor theme="8" tint="0.79998168889431442"/>
    <pageSetUpPr fitToPage="1"/>
  </sheetPr>
  <dimension ref="A1:BC557"/>
  <sheetViews>
    <sheetView view="pageBreakPreview" zoomScale="64" zoomScaleNormal="85" zoomScaleSheetLayoutView="64" workbookViewId="0">
      <pane xSplit="11" ySplit="12" topLeftCell="L13" activePane="bottomRight" state="frozen"/>
      <selection pane="topRight" activeCell="I1" sqref="I1"/>
      <selection pane="bottomLeft" activeCell="A13" sqref="A13"/>
      <selection pane="bottomRight" activeCell="L18" sqref="L18:M18"/>
    </sheetView>
  </sheetViews>
  <sheetFormatPr baseColWidth="10" defaultColWidth="11.42578125" defaultRowHeight="19.5" x14ac:dyDescent="0.25"/>
  <cols>
    <col min="1" max="1" width="12.140625" style="577" customWidth="1"/>
    <col min="2" max="2" width="11.28515625" style="577" customWidth="1"/>
    <col min="3" max="3" width="10" style="577" bestFit="1" customWidth="1"/>
    <col min="4" max="4" width="8.7109375" style="577" bestFit="1" customWidth="1"/>
    <col min="5" max="5" width="15" style="577" customWidth="1"/>
    <col min="6" max="6" width="8.85546875" style="577" bestFit="1" customWidth="1"/>
    <col min="7" max="7" width="16.5703125" style="577" customWidth="1"/>
    <col min="8" max="8" width="9" style="577" customWidth="1"/>
    <col min="9" max="9" width="11.5703125" style="577" customWidth="1"/>
    <col min="10" max="10" width="25.85546875" style="577" customWidth="1"/>
    <col min="11" max="11" width="75" style="577" customWidth="1"/>
    <col min="12" max="12" width="13.5703125" style="577" customWidth="1"/>
    <col min="13" max="13" width="30" style="577" bestFit="1" customWidth="1"/>
    <col min="14" max="14" width="35.5703125" style="577" bestFit="1" customWidth="1"/>
    <col min="15" max="15" width="31.42578125" style="577" customWidth="1"/>
    <col min="16" max="16" width="46.7109375" style="577" customWidth="1"/>
    <col min="17" max="17" width="29.5703125" style="577" customWidth="1"/>
    <col min="18" max="18" width="35.5703125" style="577" bestFit="1" customWidth="1"/>
    <col min="19" max="20" width="30.5703125" style="718" bestFit="1" customWidth="1"/>
    <col min="21" max="21" width="32" style="577" customWidth="1"/>
    <col min="22" max="22" width="31" style="577" bestFit="1" customWidth="1"/>
    <col min="23" max="23" width="29" style="577" bestFit="1" customWidth="1"/>
    <col min="24" max="24" width="27.7109375" style="577" bestFit="1" customWidth="1"/>
    <col min="25" max="25" width="36.28515625" style="577" bestFit="1" customWidth="1"/>
    <col min="26" max="26" width="30.85546875" style="577" bestFit="1" customWidth="1"/>
    <col min="27" max="27" width="26.42578125" style="577" bestFit="1" customWidth="1"/>
    <col min="28" max="16384" width="11.42578125" style="577"/>
  </cols>
  <sheetData>
    <row r="1" spans="1:26" x14ac:dyDescent="0.25">
      <c r="A1" s="1384" t="s">
        <v>1</v>
      </c>
      <c r="B1" s="1385"/>
      <c r="C1" s="1385"/>
      <c r="D1" s="1385"/>
      <c r="E1" s="1385"/>
      <c r="F1" s="1385"/>
      <c r="G1" s="1386"/>
      <c r="H1" s="1387" t="s">
        <v>174</v>
      </c>
      <c r="I1" s="1388"/>
      <c r="J1" s="1388"/>
      <c r="K1" s="1388"/>
      <c r="L1" s="1388"/>
      <c r="M1" s="1388"/>
      <c r="N1" s="1388"/>
      <c r="O1" s="1388"/>
      <c r="P1" s="1389"/>
      <c r="Q1" s="1393" t="s">
        <v>5</v>
      </c>
      <c r="R1" s="1394"/>
      <c r="S1" s="1365" t="s">
        <v>91</v>
      </c>
      <c r="T1" s="1366"/>
      <c r="U1" s="1366"/>
      <c r="V1" s="1366"/>
      <c r="W1" s="1366"/>
      <c r="X1" s="1366"/>
      <c r="Y1" s="1366"/>
      <c r="Z1" s="1367"/>
    </row>
    <row r="2" spans="1:26" x14ac:dyDescent="0.25">
      <c r="A2" s="1264" t="s">
        <v>303</v>
      </c>
      <c r="B2" s="1265"/>
      <c r="C2" s="1265"/>
      <c r="D2" s="1265"/>
      <c r="E2" s="1265"/>
      <c r="F2" s="1265"/>
      <c r="G2" s="1265"/>
      <c r="H2" s="1390"/>
      <c r="I2" s="1391"/>
      <c r="J2" s="1391"/>
      <c r="K2" s="1391"/>
      <c r="L2" s="1391"/>
      <c r="M2" s="1391"/>
      <c r="N2" s="1391"/>
      <c r="O2" s="1391"/>
      <c r="P2" s="1392"/>
      <c r="Q2" s="1395"/>
      <c r="R2" s="1396"/>
      <c r="S2" s="1365"/>
      <c r="T2" s="1366"/>
      <c r="U2" s="1366"/>
      <c r="V2" s="1366"/>
      <c r="W2" s="1366"/>
      <c r="X2" s="1366"/>
      <c r="Y2" s="1366"/>
      <c r="Z2" s="1367"/>
    </row>
    <row r="3" spans="1:26" x14ac:dyDescent="0.25">
      <c r="A3" s="1264" t="s">
        <v>304</v>
      </c>
      <c r="B3" s="1265"/>
      <c r="C3" s="1265"/>
      <c r="D3" s="1265"/>
      <c r="E3" s="1265"/>
      <c r="F3" s="1265"/>
      <c r="G3" s="1265"/>
      <c r="H3" s="1372" t="s">
        <v>175</v>
      </c>
      <c r="I3" s="1372"/>
      <c r="J3" s="1372"/>
      <c r="K3" s="1372"/>
      <c r="L3" s="1372"/>
      <c r="M3" s="1372"/>
      <c r="N3" s="1372"/>
      <c r="O3" s="1372"/>
      <c r="P3" s="1372"/>
      <c r="Q3" s="1395"/>
      <c r="R3" s="1396"/>
      <c r="S3" s="1365"/>
      <c r="T3" s="1366"/>
      <c r="U3" s="1366"/>
      <c r="V3" s="1366"/>
      <c r="W3" s="1366"/>
      <c r="X3" s="1366"/>
      <c r="Y3" s="1366"/>
      <c r="Z3" s="1367"/>
    </row>
    <row r="4" spans="1:26" x14ac:dyDescent="0.25">
      <c r="A4" s="1267" t="s">
        <v>305</v>
      </c>
      <c r="B4" s="1268"/>
      <c r="C4" s="1268"/>
      <c r="D4" s="1268"/>
      <c r="E4" s="1268"/>
      <c r="F4" s="1268"/>
      <c r="G4" s="1269"/>
      <c r="H4" s="1372"/>
      <c r="I4" s="1372"/>
      <c r="J4" s="1372"/>
      <c r="K4" s="1372"/>
      <c r="L4" s="1372"/>
      <c r="M4" s="1372"/>
      <c r="N4" s="1372"/>
      <c r="O4" s="1372"/>
      <c r="P4" s="1372"/>
      <c r="Q4" s="1395"/>
      <c r="R4" s="1396"/>
      <c r="S4" s="1365"/>
      <c r="T4" s="1366"/>
      <c r="U4" s="1366"/>
      <c r="V4" s="1366"/>
      <c r="W4" s="1366"/>
      <c r="X4" s="1366"/>
      <c r="Y4" s="1366"/>
      <c r="Z4" s="1367"/>
    </row>
    <row r="5" spans="1:26" ht="20.25" x14ac:dyDescent="0.3">
      <c r="A5" s="1373"/>
      <c r="B5" s="1374"/>
      <c r="C5" s="1374"/>
      <c r="D5" s="1374"/>
      <c r="E5" s="1374"/>
      <c r="F5" s="1374"/>
      <c r="G5" s="1374"/>
      <c r="H5" s="1374"/>
      <c r="I5" s="1374"/>
      <c r="J5" s="1374"/>
      <c r="K5" s="1374"/>
      <c r="L5" s="1374"/>
      <c r="M5" s="1374"/>
      <c r="N5" s="1374"/>
      <c r="O5" s="1374"/>
      <c r="P5" s="1374"/>
      <c r="Q5" s="1374"/>
      <c r="R5" s="1375"/>
      <c r="S5" s="1365"/>
      <c r="T5" s="1366"/>
      <c r="U5" s="1366"/>
      <c r="V5" s="1366"/>
      <c r="W5" s="1366"/>
      <c r="X5" s="1366"/>
      <c r="Y5" s="1366"/>
      <c r="Z5" s="1367"/>
    </row>
    <row r="6" spans="1:26" ht="35.25" customHeight="1" x14ac:dyDescent="0.3">
      <c r="A6" s="579"/>
      <c r="B6" s="580"/>
      <c r="C6" s="580"/>
      <c r="D6" s="580"/>
      <c r="E6" s="580"/>
      <c r="F6" s="580"/>
      <c r="G6" s="580"/>
      <c r="H6" s="581"/>
      <c r="I6" s="581"/>
      <c r="J6" s="581"/>
      <c r="K6" s="582"/>
      <c r="L6" s="1376" t="s">
        <v>204</v>
      </c>
      <c r="M6" s="1376"/>
      <c r="N6" s="1376"/>
      <c r="O6" s="1376"/>
      <c r="P6" s="1376"/>
      <c r="Q6" s="1376"/>
      <c r="R6" s="1377"/>
      <c r="S6" s="1365"/>
      <c r="T6" s="1366"/>
      <c r="U6" s="1366"/>
      <c r="V6" s="1366"/>
      <c r="W6" s="1366"/>
      <c r="X6" s="1366"/>
      <c r="Y6" s="1366"/>
      <c r="Z6" s="1367"/>
    </row>
    <row r="7" spans="1:26" ht="49.5" customHeight="1" x14ac:dyDescent="0.25">
      <c r="A7" s="1378" t="s">
        <v>92</v>
      </c>
      <c r="B7" s="1379"/>
      <c r="C7" s="1379"/>
      <c r="D7" s="1379"/>
      <c r="E7" s="1379"/>
      <c r="F7" s="1379"/>
      <c r="G7" s="1380" t="s">
        <v>97</v>
      </c>
      <c r="H7" s="1380"/>
      <c r="I7" s="1380"/>
      <c r="J7" s="1380"/>
      <c r="K7" s="1381"/>
      <c r="L7" s="1382" t="s">
        <v>7</v>
      </c>
      <c r="M7" s="1383"/>
      <c r="N7" s="583">
        <v>0</v>
      </c>
      <c r="O7" s="584"/>
      <c r="P7" s="585" t="s">
        <v>8</v>
      </c>
      <c r="Q7" s="583">
        <f>P19</f>
        <v>35485000000.004745</v>
      </c>
      <c r="R7" s="586"/>
      <c r="S7" s="1365"/>
      <c r="T7" s="1366"/>
      <c r="U7" s="1366"/>
      <c r="V7" s="1366"/>
      <c r="W7" s="1366"/>
      <c r="X7" s="1366"/>
      <c r="Y7" s="1366"/>
      <c r="Z7" s="1367"/>
    </row>
    <row r="8" spans="1:26" ht="35.25" customHeight="1" x14ac:dyDescent="0.25">
      <c r="A8" s="587"/>
      <c r="B8" s="588"/>
      <c r="C8" s="588"/>
      <c r="D8" s="589"/>
      <c r="E8" s="588"/>
      <c r="F8" s="588"/>
      <c r="G8" s="588"/>
      <c r="H8" s="588"/>
      <c r="I8" s="588"/>
      <c r="J8" s="588"/>
      <c r="K8" s="590"/>
      <c r="L8" s="1370" t="s">
        <v>9</v>
      </c>
      <c r="M8" s="1371"/>
      <c r="N8" s="592">
        <v>0</v>
      </c>
      <c r="O8" s="593"/>
      <c r="P8" s="594" t="s">
        <v>10</v>
      </c>
      <c r="Q8" s="592">
        <v>0</v>
      </c>
      <c r="R8" s="595"/>
      <c r="S8" s="1368"/>
      <c r="T8" s="1368"/>
      <c r="U8" s="1368"/>
      <c r="V8" s="1368"/>
      <c r="W8" s="1368"/>
      <c r="X8" s="1368"/>
      <c r="Y8" s="1368"/>
      <c r="Z8" s="1369"/>
    </row>
    <row r="9" spans="1:26" ht="20.25" x14ac:dyDescent="0.3">
      <c r="A9" s="1378" t="s">
        <v>11</v>
      </c>
      <c r="B9" s="1379"/>
      <c r="C9" s="1379"/>
      <c r="D9" s="1379"/>
      <c r="E9" s="1379"/>
      <c r="F9" s="1379"/>
      <c r="G9" s="1379"/>
      <c r="H9" s="1412">
        <v>2018011000696</v>
      </c>
      <c r="I9" s="1412"/>
      <c r="J9" s="1412"/>
      <c r="K9" s="1413"/>
      <c r="L9" s="1410"/>
      <c r="M9" s="1411"/>
      <c r="N9" s="596"/>
      <c r="O9" s="597"/>
      <c r="P9" s="598"/>
      <c r="Q9" s="598"/>
      <c r="R9" s="599"/>
      <c r="S9" s="1406"/>
      <c r="T9" s="1407"/>
      <c r="U9" s="1408"/>
      <c r="V9" s="1361"/>
      <c r="W9" s="1361"/>
      <c r="X9" s="1361"/>
      <c r="Y9" s="1361"/>
      <c r="Z9" s="1361"/>
    </row>
    <row r="10" spans="1:26" ht="20.25" x14ac:dyDescent="0.25">
      <c r="A10" s="600"/>
      <c r="B10" s="601"/>
      <c r="C10" s="601"/>
      <c r="D10" s="601"/>
      <c r="E10" s="601"/>
      <c r="F10" s="601"/>
      <c r="G10" s="601"/>
      <c r="H10" s="602"/>
      <c r="I10" s="602"/>
      <c r="J10" s="602"/>
      <c r="K10" s="603"/>
      <c r="L10" s="1403" t="s">
        <v>20</v>
      </c>
      <c r="M10" s="1404"/>
      <c r="N10" s="604">
        <f>+N7+N8+Q7+Q8</f>
        <v>35485000000.004745</v>
      </c>
      <c r="O10" s="605"/>
      <c r="P10" s="606"/>
      <c r="Q10" s="606"/>
      <c r="R10" s="607"/>
      <c r="S10" s="1406"/>
      <c r="T10" s="1407"/>
      <c r="U10" s="1409"/>
      <c r="V10" s="1362"/>
      <c r="W10" s="1362"/>
      <c r="X10" s="1362"/>
      <c r="Y10" s="1362"/>
      <c r="Z10" s="1362"/>
    </row>
    <row r="11" spans="1:26" ht="46.5" customHeight="1" x14ac:dyDescent="0.25">
      <c r="A11" s="1405" t="s">
        <v>21</v>
      </c>
      <c r="B11" s="1376"/>
      <c r="C11" s="1376"/>
      <c r="D11" s="1376"/>
      <c r="E11" s="1376"/>
      <c r="F11" s="1376"/>
      <c r="G11" s="1376" t="s">
        <v>22</v>
      </c>
      <c r="H11" s="1376" t="s">
        <v>23</v>
      </c>
      <c r="I11" s="1376"/>
      <c r="J11" s="1372" t="s">
        <v>24</v>
      </c>
      <c r="K11" s="1372"/>
      <c r="L11" s="1362" t="s">
        <v>25</v>
      </c>
      <c r="M11" s="1362" t="s">
        <v>26</v>
      </c>
      <c r="N11" s="1362" t="s">
        <v>27</v>
      </c>
      <c r="O11" s="1362" t="s">
        <v>28</v>
      </c>
      <c r="P11" s="1362" t="s">
        <v>29</v>
      </c>
      <c r="Q11" s="1362" t="s">
        <v>30</v>
      </c>
      <c r="R11" s="1364" t="s">
        <v>31</v>
      </c>
      <c r="S11" s="1406"/>
      <c r="T11" s="1407"/>
      <c r="U11" s="1409"/>
      <c r="V11" s="1362"/>
      <c r="W11" s="1362"/>
      <c r="X11" s="1362"/>
      <c r="Y11" s="1362"/>
      <c r="Z11" s="1362"/>
    </row>
    <row r="12" spans="1:26" ht="33.75" customHeight="1" thickBot="1" x14ac:dyDescent="0.3">
      <c r="A12" s="608" t="s">
        <v>32</v>
      </c>
      <c r="B12" s="609" t="s">
        <v>33</v>
      </c>
      <c r="C12" s="609" t="s">
        <v>34</v>
      </c>
      <c r="D12" s="610" t="s">
        <v>109</v>
      </c>
      <c r="E12" s="609" t="s">
        <v>105</v>
      </c>
      <c r="F12" s="609" t="s">
        <v>62</v>
      </c>
      <c r="G12" s="1376"/>
      <c r="H12" s="609" t="s">
        <v>35</v>
      </c>
      <c r="I12" s="609" t="s">
        <v>36</v>
      </c>
      <c r="J12" s="611" t="s">
        <v>37</v>
      </c>
      <c r="K12" s="609" t="s">
        <v>38</v>
      </c>
      <c r="L12" s="1363"/>
      <c r="M12" s="1363"/>
      <c r="N12" s="1363"/>
      <c r="O12" s="1363"/>
      <c r="P12" s="1363"/>
      <c r="Q12" s="1363"/>
      <c r="R12" s="1364"/>
      <c r="S12" s="1406"/>
      <c r="T12" s="1407"/>
      <c r="U12" s="1409"/>
      <c r="V12" s="1362"/>
      <c r="W12" s="1362"/>
      <c r="X12" s="1362"/>
      <c r="Y12" s="1362"/>
      <c r="Z12" s="1362"/>
    </row>
    <row r="13" spans="1:26" s="628" customFormat="1" ht="51.75" customHeight="1" x14ac:dyDescent="0.3">
      <c r="A13" s="612">
        <v>1501</v>
      </c>
      <c r="B13" s="613" t="s">
        <v>85</v>
      </c>
      <c r="C13" s="614">
        <v>19</v>
      </c>
      <c r="D13" s="615">
        <v>0</v>
      </c>
      <c r="E13" s="616" t="s">
        <v>126</v>
      </c>
      <c r="F13" s="1397"/>
      <c r="G13" s="1398"/>
      <c r="H13" s="1398"/>
      <c r="I13" s="1398"/>
      <c r="J13" s="1399"/>
      <c r="K13" s="617" t="s">
        <v>136</v>
      </c>
      <c r="L13" s="618"/>
      <c r="M13" s="619">
        <f t="shared" ref="M13:R13" si="0">+M14</f>
        <v>610050581.14508045</v>
      </c>
      <c r="N13" s="619">
        <f t="shared" si="0"/>
        <v>35485000000.004745</v>
      </c>
      <c r="O13" s="619">
        <f t="shared" si="0"/>
        <v>0</v>
      </c>
      <c r="P13" s="619">
        <f t="shared" si="0"/>
        <v>35485000000.004745</v>
      </c>
      <c r="Q13" s="619">
        <f t="shared" si="0"/>
        <v>0</v>
      </c>
      <c r="R13" s="620">
        <f t="shared" si="0"/>
        <v>35485000000.004745</v>
      </c>
      <c r="S13" s="621"/>
      <c r="T13" s="622"/>
      <c r="U13" s="623"/>
      <c r="V13" s="624"/>
      <c r="W13" s="624"/>
      <c r="X13" s="625"/>
      <c r="Y13" s="626"/>
      <c r="Z13" s="627"/>
    </row>
    <row r="14" spans="1:26" s="645" customFormat="1" ht="38.25" customHeight="1" thickBot="1" x14ac:dyDescent="0.3">
      <c r="A14" s="629">
        <v>1501</v>
      </c>
      <c r="B14" s="630" t="s">
        <v>85</v>
      </c>
      <c r="C14" s="631">
        <v>19</v>
      </c>
      <c r="D14" s="632">
        <v>0</v>
      </c>
      <c r="E14" s="633" t="s">
        <v>126</v>
      </c>
      <c r="F14" s="633" t="s">
        <v>94</v>
      </c>
      <c r="G14" s="1400"/>
      <c r="H14" s="1401"/>
      <c r="I14" s="1401"/>
      <c r="J14" s="1402"/>
      <c r="K14" s="635" t="s">
        <v>125</v>
      </c>
      <c r="L14" s="636"/>
      <c r="M14" s="637">
        <f t="shared" ref="M14:R14" si="1">SUM(M15:M18)</f>
        <v>610050581.14508045</v>
      </c>
      <c r="N14" s="637">
        <f t="shared" si="1"/>
        <v>35485000000.004745</v>
      </c>
      <c r="O14" s="637">
        <f t="shared" si="1"/>
        <v>0</v>
      </c>
      <c r="P14" s="637">
        <f t="shared" si="1"/>
        <v>35485000000.004745</v>
      </c>
      <c r="Q14" s="637">
        <f t="shared" si="1"/>
        <v>0</v>
      </c>
      <c r="R14" s="638">
        <f t="shared" si="1"/>
        <v>35485000000.004745</v>
      </c>
      <c r="S14" s="639"/>
      <c r="T14" s="640"/>
      <c r="U14" s="641"/>
      <c r="V14" s="642"/>
      <c r="W14" s="643"/>
      <c r="X14" s="643"/>
      <c r="Y14" s="643"/>
      <c r="Z14" s="644"/>
    </row>
    <row r="15" spans="1:26" s="665" customFormat="1" ht="50.25" customHeight="1" x14ac:dyDescent="0.3">
      <c r="A15" s="646">
        <v>1501</v>
      </c>
      <c r="B15" s="647" t="s">
        <v>85</v>
      </c>
      <c r="C15" s="648">
        <v>19</v>
      </c>
      <c r="D15" s="649">
        <v>0</v>
      </c>
      <c r="E15" s="650" t="s">
        <v>126</v>
      </c>
      <c r="F15" s="650" t="s">
        <v>94</v>
      </c>
      <c r="G15" s="648">
        <v>11</v>
      </c>
      <c r="H15" s="651" t="s">
        <v>39</v>
      </c>
      <c r="I15" s="651"/>
      <c r="J15" s="652">
        <v>1</v>
      </c>
      <c r="K15" s="653" t="s">
        <v>294</v>
      </c>
      <c r="L15" s="654">
        <v>505</v>
      </c>
      <c r="M15" s="655">
        <v>35594059.405950002</v>
      </c>
      <c r="N15" s="655">
        <f t="shared" ref="N15:N18" si="2">+M15*L15</f>
        <v>17975000000.004749</v>
      </c>
      <c r="O15" s="655">
        <v>0</v>
      </c>
      <c r="P15" s="655">
        <f t="shared" ref="P15:P18" si="3">+N15+O15</f>
        <v>17975000000.004749</v>
      </c>
      <c r="Q15" s="655">
        <v>0</v>
      </c>
      <c r="R15" s="656">
        <f t="shared" ref="R15:R18" si="4">+P15-Q15</f>
        <v>17975000000.004749</v>
      </c>
      <c r="S15" s="657"/>
      <c r="T15" s="658"/>
      <c r="U15" s="659"/>
      <c r="V15" s="660"/>
      <c r="W15" s="661"/>
      <c r="X15" s="662"/>
      <c r="Y15" s="663"/>
      <c r="Z15" s="664"/>
    </row>
    <row r="16" spans="1:26" s="665" customFormat="1" ht="52.5" customHeight="1" x14ac:dyDescent="0.3">
      <c r="A16" s="666">
        <v>1501</v>
      </c>
      <c r="B16" s="667" t="s">
        <v>85</v>
      </c>
      <c r="C16" s="668">
        <v>19</v>
      </c>
      <c r="D16" s="669">
        <v>0</v>
      </c>
      <c r="E16" s="670" t="s">
        <v>126</v>
      </c>
      <c r="F16" s="670" t="s">
        <v>94</v>
      </c>
      <c r="G16" s="668">
        <v>11</v>
      </c>
      <c r="H16" s="671" t="s">
        <v>39</v>
      </c>
      <c r="I16" s="671"/>
      <c r="J16" s="672">
        <v>2</v>
      </c>
      <c r="K16" s="673" t="s">
        <v>295</v>
      </c>
      <c r="L16" s="674">
        <v>46</v>
      </c>
      <c r="M16" s="675">
        <v>186956521.73913044</v>
      </c>
      <c r="N16" s="675">
        <f>+M16*L16</f>
        <v>8600000000</v>
      </c>
      <c r="O16" s="675">
        <v>0</v>
      </c>
      <c r="P16" s="675">
        <f>+N16+O16</f>
        <v>8600000000</v>
      </c>
      <c r="Q16" s="675">
        <v>0</v>
      </c>
      <c r="R16" s="676">
        <f>+P16-Q16</f>
        <v>8600000000</v>
      </c>
      <c r="S16" s="677"/>
      <c r="T16" s="678">
        <f>8600000000/46</f>
        <v>186956521.73913044</v>
      </c>
      <c r="U16" s="679"/>
      <c r="V16" s="680"/>
      <c r="W16" s="680"/>
      <c r="X16" s="681"/>
      <c r="Y16" s="682"/>
      <c r="Z16" s="683"/>
    </row>
    <row r="17" spans="1:55" s="665" customFormat="1" ht="55.5" customHeight="1" x14ac:dyDescent="0.3">
      <c r="A17" s="666">
        <v>1501</v>
      </c>
      <c r="B17" s="667" t="s">
        <v>85</v>
      </c>
      <c r="C17" s="668">
        <v>19</v>
      </c>
      <c r="D17" s="669">
        <v>0</v>
      </c>
      <c r="E17" s="670" t="s">
        <v>126</v>
      </c>
      <c r="F17" s="670" t="s">
        <v>94</v>
      </c>
      <c r="G17" s="668">
        <v>11</v>
      </c>
      <c r="H17" s="671" t="s">
        <v>39</v>
      </c>
      <c r="I17" s="671"/>
      <c r="J17" s="684">
        <v>3</v>
      </c>
      <c r="K17" s="673" t="s">
        <v>296</v>
      </c>
      <c r="L17" s="674">
        <v>36</v>
      </c>
      <c r="M17" s="675">
        <v>177500000</v>
      </c>
      <c r="N17" s="675">
        <f t="shared" si="2"/>
        <v>6390000000</v>
      </c>
      <c r="O17" s="675">
        <v>0</v>
      </c>
      <c r="P17" s="675">
        <f t="shared" si="3"/>
        <v>6390000000</v>
      </c>
      <c r="Q17" s="675">
        <v>0</v>
      </c>
      <c r="R17" s="676">
        <f t="shared" si="4"/>
        <v>6390000000</v>
      </c>
      <c r="S17" s="677"/>
      <c r="T17" s="678"/>
      <c r="U17" s="679"/>
      <c r="V17" s="685"/>
      <c r="W17" s="680"/>
      <c r="X17" s="686"/>
      <c r="Y17" s="682"/>
      <c r="Z17" s="683"/>
    </row>
    <row r="18" spans="1:55" s="665" customFormat="1" ht="48.75" customHeight="1" x14ac:dyDescent="0.3">
      <c r="A18" s="666">
        <v>1501</v>
      </c>
      <c r="B18" s="667" t="s">
        <v>85</v>
      </c>
      <c r="C18" s="668">
        <v>19</v>
      </c>
      <c r="D18" s="669">
        <v>0</v>
      </c>
      <c r="E18" s="670" t="s">
        <v>126</v>
      </c>
      <c r="F18" s="670" t="s">
        <v>94</v>
      </c>
      <c r="G18" s="668">
        <v>11</v>
      </c>
      <c r="H18" s="671" t="s">
        <v>39</v>
      </c>
      <c r="I18" s="671"/>
      <c r="J18" s="672">
        <v>4</v>
      </c>
      <c r="K18" s="673" t="s">
        <v>297</v>
      </c>
      <c r="L18" s="674">
        <v>12</v>
      </c>
      <c r="M18" s="675">
        <v>210000000</v>
      </c>
      <c r="N18" s="675">
        <f t="shared" si="2"/>
        <v>2520000000</v>
      </c>
      <c r="O18" s="675">
        <v>0</v>
      </c>
      <c r="P18" s="675">
        <f t="shared" si="3"/>
        <v>2520000000</v>
      </c>
      <c r="Q18" s="675">
        <v>0</v>
      </c>
      <c r="R18" s="676">
        <f t="shared" si="4"/>
        <v>2520000000</v>
      </c>
      <c r="S18" s="677"/>
      <c r="T18" s="678"/>
      <c r="U18" s="679"/>
      <c r="V18" s="685"/>
      <c r="W18" s="680"/>
      <c r="X18" s="687"/>
      <c r="Y18" s="682"/>
      <c r="Z18" s="683"/>
    </row>
    <row r="19" spans="1:55" s="696" customFormat="1" ht="36.75" customHeight="1" x14ac:dyDescent="0.3">
      <c r="A19" s="1349" t="s">
        <v>50</v>
      </c>
      <c r="B19" s="1350"/>
      <c r="C19" s="1350"/>
      <c r="D19" s="1350"/>
      <c r="E19" s="1350"/>
      <c r="F19" s="1350"/>
      <c r="G19" s="1350"/>
      <c r="H19" s="1350"/>
      <c r="I19" s="1350"/>
      <c r="J19" s="1350"/>
      <c r="K19" s="1350"/>
      <c r="L19" s="688"/>
      <c r="M19" s="689">
        <f>SUM(M15:M18)</f>
        <v>610050581.14508045</v>
      </c>
      <c r="N19" s="689">
        <f t="shared" ref="N19:R19" si="5">SUM(N15:N18)</f>
        <v>35485000000.004745</v>
      </c>
      <c r="O19" s="689">
        <f t="shared" si="5"/>
        <v>0</v>
      </c>
      <c r="P19" s="689">
        <f t="shared" si="5"/>
        <v>35485000000.004745</v>
      </c>
      <c r="Q19" s="689">
        <f t="shared" si="5"/>
        <v>0</v>
      </c>
      <c r="R19" s="690">
        <f t="shared" si="5"/>
        <v>35485000000.004745</v>
      </c>
      <c r="S19" s="691"/>
      <c r="T19" s="692"/>
      <c r="U19" s="693">
        <f>SUM(U15:U18)</f>
        <v>0</v>
      </c>
      <c r="V19" s="693">
        <f>SUM(V15:V18)</f>
        <v>0</v>
      </c>
      <c r="W19" s="694"/>
      <c r="X19" s="694"/>
      <c r="Y19" s="694"/>
      <c r="Z19" s="694"/>
      <c r="AA19" s="695"/>
    </row>
    <row r="20" spans="1:55" s="696" customFormat="1" ht="42" customHeight="1" x14ac:dyDescent="0.3">
      <c r="A20" s="1351" t="s">
        <v>138</v>
      </c>
      <c r="B20" s="1352"/>
      <c r="C20" s="1352"/>
      <c r="D20" s="1352"/>
      <c r="E20" s="1352"/>
      <c r="F20" s="1352"/>
      <c r="G20" s="1352"/>
      <c r="H20" s="1352"/>
      <c r="I20" s="1352"/>
      <c r="J20" s="1352"/>
      <c r="K20" s="1353"/>
      <c r="L20" s="689"/>
      <c r="M20" s="689">
        <f t="shared" ref="M20:R20" si="6">+M19</f>
        <v>610050581.14508045</v>
      </c>
      <c r="N20" s="697">
        <f t="shared" si="6"/>
        <v>35485000000.004745</v>
      </c>
      <c r="O20" s="697">
        <f t="shared" si="6"/>
        <v>0</v>
      </c>
      <c r="P20" s="697">
        <f t="shared" si="6"/>
        <v>35485000000.004745</v>
      </c>
      <c r="Q20" s="697">
        <f t="shared" si="6"/>
        <v>0</v>
      </c>
      <c r="R20" s="698">
        <f t="shared" si="6"/>
        <v>35485000000.004745</v>
      </c>
      <c r="S20" s="691"/>
      <c r="T20" s="692"/>
      <c r="U20" s="693"/>
      <c r="V20" s="699"/>
      <c r="W20" s="699"/>
      <c r="X20" s="699"/>
      <c r="Y20" s="699"/>
      <c r="Z20" s="699"/>
      <c r="AA20" s="699"/>
    </row>
    <row r="21" spans="1:55" ht="127.5" customHeight="1" x14ac:dyDescent="0.25">
      <c r="A21" s="1354" t="s">
        <v>199</v>
      </c>
      <c r="B21" s="1355"/>
      <c r="C21" s="1355"/>
      <c r="D21" s="1355"/>
      <c r="E21" s="1355"/>
      <c r="F21" s="1355"/>
      <c r="G21" s="1355"/>
      <c r="H21" s="1355"/>
      <c r="I21" s="1355"/>
      <c r="J21" s="1355"/>
      <c r="K21" s="1356"/>
      <c r="L21" s="700" t="s">
        <v>45</v>
      </c>
      <c r="M21" s="1357" t="s">
        <v>203</v>
      </c>
      <c r="N21" s="1357"/>
      <c r="O21" s="1358"/>
      <c r="P21" s="1359" t="s">
        <v>197</v>
      </c>
      <c r="Q21" s="1357"/>
      <c r="R21" s="1360"/>
      <c r="S21" s="701"/>
      <c r="T21" s="702"/>
      <c r="U21" s="679"/>
      <c r="V21" s="680"/>
      <c r="W21" s="703"/>
    </row>
    <row r="22" spans="1:55" ht="40.5" customHeight="1" thickBot="1" x14ac:dyDescent="0.3">
      <c r="A22" s="1343" t="s">
        <v>46</v>
      </c>
      <c r="B22" s="1344"/>
      <c r="C22" s="1345">
        <v>44197</v>
      </c>
      <c r="D22" s="1345"/>
      <c r="E22" s="1345"/>
      <c r="F22" s="1345"/>
      <c r="G22" s="1345"/>
      <c r="H22" s="1345"/>
      <c r="I22" s="1345"/>
      <c r="J22" s="1345"/>
      <c r="K22" s="1346"/>
      <c r="L22" s="704" t="str">
        <f>+A22</f>
        <v>FECHA:</v>
      </c>
      <c r="M22" s="1345">
        <f>+C22</f>
        <v>44197</v>
      </c>
      <c r="N22" s="1344"/>
      <c r="O22" s="1344"/>
      <c r="P22" s="705" t="str">
        <f>+L22</f>
        <v>FECHA:</v>
      </c>
      <c r="Q22" s="1345">
        <f>+M22</f>
        <v>44197</v>
      </c>
      <c r="R22" s="1347"/>
      <c r="S22" s="706"/>
      <c r="T22" s="707"/>
      <c r="U22" s="679"/>
    </row>
    <row r="23" spans="1:55" x14ac:dyDescent="0.25">
      <c r="S23" s="577"/>
      <c r="T23" s="577"/>
    </row>
    <row r="24" spans="1:55" x14ac:dyDescent="0.25">
      <c r="P24" s="546"/>
      <c r="Q24" s="241"/>
      <c r="R24" s="708"/>
      <c r="S24" s="577"/>
      <c r="T24" s="577"/>
    </row>
    <row r="25" spans="1:55" x14ac:dyDescent="0.25">
      <c r="P25" s="546" t="s">
        <v>87</v>
      </c>
      <c r="Q25" s="241"/>
      <c r="R25" s="708"/>
      <c r="S25" s="577"/>
      <c r="T25" s="577"/>
    </row>
    <row r="26" spans="1:55" ht="20.25" x14ac:dyDescent="0.25">
      <c r="L26" s="1348"/>
      <c r="M26" s="1348"/>
      <c r="P26" s="546" t="s">
        <v>59</v>
      </c>
      <c r="Q26" s="241"/>
      <c r="R26" s="709"/>
      <c r="S26" s="577"/>
      <c r="T26" s="577"/>
    </row>
    <row r="27" spans="1:55" s="710" customFormat="1" ht="20.25" x14ac:dyDescent="0.25">
      <c r="L27" s="711"/>
      <c r="M27" s="712"/>
      <c r="N27" s="713"/>
      <c r="P27" s="546" t="s">
        <v>86</v>
      </c>
      <c r="Q27" s="241"/>
      <c r="R27" s="709"/>
      <c r="S27" s="577"/>
      <c r="T27" s="577"/>
      <c r="U27" s="577"/>
      <c r="V27" s="577"/>
      <c r="W27" s="577"/>
      <c r="X27" s="577"/>
      <c r="Y27" s="577"/>
      <c r="Z27" s="577"/>
      <c r="AA27" s="577"/>
      <c r="AB27" s="577"/>
      <c r="AC27" s="577"/>
      <c r="AD27" s="577"/>
      <c r="AE27" s="577"/>
      <c r="AF27" s="577"/>
      <c r="AG27" s="577"/>
      <c r="AH27" s="577"/>
      <c r="AI27" s="577"/>
      <c r="AJ27" s="577"/>
      <c r="AK27" s="577"/>
      <c r="AL27" s="577"/>
      <c r="AM27" s="577"/>
      <c r="AN27" s="577"/>
      <c r="AO27" s="577"/>
      <c r="AP27" s="577"/>
      <c r="AQ27" s="577"/>
      <c r="AR27" s="577"/>
      <c r="AS27" s="577"/>
      <c r="AT27" s="577"/>
      <c r="AU27" s="577"/>
      <c r="AV27" s="577"/>
      <c r="AW27" s="577"/>
      <c r="AX27" s="577"/>
      <c r="AY27" s="577"/>
      <c r="AZ27" s="577"/>
      <c r="BA27" s="577"/>
      <c r="BB27" s="577"/>
      <c r="BC27" s="577"/>
    </row>
    <row r="28" spans="1:55" ht="20.25" x14ac:dyDescent="0.25">
      <c r="L28" s="711"/>
      <c r="M28" s="714"/>
      <c r="N28" s="715"/>
      <c r="P28" s="711"/>
      <c r="Q28" s="714"/>
      <c r="R28" s="716"/>
      <c r="S28" s="577"/>
      <c r="T28" s="577"/>
    </row>
    <row r="29" spans="1:55" ht="20.25" x14ac:dyDescent="0.3">
      <c r="L29" s="711"/>
      <c r="M29" s="717"/>
      <c r="N29" s="715"/>
      <c r="P29" s="711"/>
      <c r="Q29" s="717"/>
      <c r="R29" s="716"/>
      <c r="S29" s="577"/>
      <c r="T29" s="577"/>
    </row>
    <row r="30" spans="1:55" x14ac:dyDescent="0.25">
      <c r="S30" s="577"/>
      <c r="T30" s="577"/>
    </row>
    <row r="31" spans="1:55" x14ac:dyDescent="0.25">
      <c r="S31" s="577"/>
      <c r="T31" s="577"/>
    </row>
    <row r="32" spans="1:55" x14ac:dyDescent="0.25">
      <c r="S32" s="577"/>
      <c r="T32" s="577"/>
    </row>
    <row r="33" s="577" customFormat="1" x14ac:dyDescent="0.25"/>
    <row r="34" s="577" customFormat="1" x14ac:dyDescent="0.25"/>
    <row r="35" s="577" customFormat="1" x14ac:dyDescent="0.25"/>
    <row r="36" s="577" customFormat="1" x14ac:dyDescent="0.25"/>
    <row r="37" s="577" customFormat="1" x14ac:dyDescent="0.25"/>
    <row r="38" s="577" customFormat="1" x14ac:dyDescent="0.25"/>
    <row r="39" s="577" customFormat="1" x14ac:dyDescent="0.25"/>
    <row r="40" s="577" customFormat="1" x14ac:dyDescent="0.25"/>
    <row r="41" s="577" customFormat="1" x14ac:dyDescent="0.25"/>
    <row r="42" s="577" customFormat="1" x14ac:dyDescent="0.25"/>
    <row r="43" s="577" customFormat="1" x14ac:dyDescent="0.25"/>
    <row r="44" s="577" customFormat="1" x14ac:dyDescent="0.25"/>
    <row r="45" s="577" customFormat="1" x14ac:dyDescent="0.25"/>
    <row r="46" s="577" customFormat="1" x14ac:dyDescent="0.25"/>
    <row r="47" s="577" customFormat="1" x14ac:dyDescent="0.25"/>
    <row r="48" s="577" customFormat="1" x14ac:dyDescent="0.25"/>
    <row r="49" s="577" customFormat="1" x14ac:dyDescent="0.25"/>
    <row r="50" s="577" customFormat="1" x14ac:dyDescent="0.25"/>
    <row r="51" s="577" customFormat="1" x14ac:dyDescent="0.25"/>
    <row r="52" s="577" customFormat="1" x14ac:dyDescent="0.25"/>
    <row r="53" s="577" customFormat="1" x14ac:dyDescent="0.25"/>
    <row r="54" s="577" customFormat="1" x14ac:dyDescent="0.25"/>
    <row r="55" s="577" customFormat="1" x14ac:dyDescent="0.25"/>
    <row r="56" s="577" customFormat="1" x14ac:dyDescent="0.25"/>
    <row r="57" s="577" customFormat="1" x14ac:dyDescent="0.25"/>
    <row r="58" s="577" customFormat="1" x14ac:dyDescent="0.25"/>
    <row r="59" s="577" customFormat="1" x14ac:dyDescent="0.25"/>
    <row r="60" s="577" customFormat="1" x14ac:dyDescent="0.25"/>
    <row r="61" s="577" customFormat="1" x14ac:dyDescent="0.25"/>
    <row r="62" s="577" customFormat="1" x14ac:dyDescent="0.25"/>
    <row r="63" s="577" customFormat="1" x14ac:dyDescent="0.25"/>
    <row r="64" s="577" customFormat="1" x14ac:dyDescent="0.25"/>
    <row r="65" s="577" customFormat="1" x14ac:dyDescent="0.25"/>
    <row r="66" s="577" customFormat="1" x14ac:dyDescent="0.25"/>
    <row r="67" s="577" customFormat="1" x14ac:dyDescent="0.25"/>
    <row r="68" s="577" customFormat="1" x14ac:dyDescent="0.25"/>
    <row r="69" s="577" customFormat="1" x14ac:dyDescent="0.25"/>
    <row r="70" s="577" customFormat="1" x14ac:dyDescent="0.25"/>
    <row r="71" s="577" customFormat="1" x14ac:dyDescent="0.25"/>
    <row r="72" s="577" customFormat="1" x14ac:dyDescent="0.25"/>
    <row r="73" s="577" customFormat="1" x14ac:dyDescent="0.25"/>
    <row r="74" s="577" customFormat="1" x14ac:dyDescent="0.25"/>
    <row r="75" s="577" customFormat="1" x14ac:dyDescent="0.25"/>
    <row r="76" s="577" customFormat="1" x14ac:dyDescent="0.25"/>
    <row r="77" s="577" customFormat="1" x14ac:dyDescent="0.25"/>
    <row r="78" s="577" customFormat="1" x14ac:dyDescent="0.25"/>
    <row r="79" s="577" customFormat="1" x14ac:dyDescent="0.25"/>
    <row r="80" s="577" customFormat="1" x14ac:dyDescent="0.25"/>
    <row r="81" s="577" customFormat="1" x14ac:dyDescent="0.25"/>
    <row r="82" s="577" customFormat="1" x14ac:dyDescent="0.25"/>
    <row r="83" s="577" customFormat="1" x14ac:dyDescent="0.25"/>
    <row r="84" s="577" customFormat="1" x14ac:dyDescent="0.25"/>
    <row r="85" s="577" customFormat="1" x14ac:dyDescent="0.25"/>
    <row r="86" s="577" customFormat="1" x14ac:dyDescent="0.25"/>
    <row r="87" s="577" customFormat="1" x14ac:dyDescent="0.25"/>
    <row r="88" s="577" customFormat="1" x14ac:dyDescent="0.25"/>
    <row r="89" s="577" customFormat="1" x14ac:dyDescent="0.25"/>
    <row r="90" s="577" customFormat="1" x14ac:dyDescent="0.25"/>
    <row r="91" s="577" customFormat="1" x14ac:dyDescent="0.25"/>
    <row r="92" s="577" customFormat="1" x14ac:dyDescent="0.25"/>
    <row r="93" s="577" customFormat="1" x14ac:dyDescent="0.25"/>
    <row r="94" s="577" customFormat="1" x14ac:dyDescent="0.25"/>
    <row r="95" s="577" customFormat="1" x14ac:dyDescent="0.25"/>
    <row r="96" s="577" customFormat="1" x14ac:dyDescent="0.25"/>
    <row r="97" s="577" customFormat="1" x14ac:dyDescent="0.25"/>
    <row r="98" s="577" customFormat="1" x14ac:dyDescent="0.25"/>
    <row r="99" s="577" customFormat="1" x14ac:dyDescent="0.25"/>
    <row r="100" s="577" customFormat="1" x14ac:dyDescent="0.25"/>
    <row r="101" s="577" customFormat="1" x14ac:dyDescent="0.25"/>
    <row r="102" s="577" customFormat="1" x14ac:dyDescent="0.25"/>
    <row r="103" s="577" customFormat="1" x14ac:dyDescent="0.25"/>
    <row r="104" s="577" customFormat="1" x14ac:dyDescent="0.25"/>
    <row r="105" s="577" customFormat="1" x14ac:dyDescent="0.25"/>
    <row r="106" s="577" customFormat="1" x14ac:dyDescent="0.25"/>
    <row r="107" s="577" customFormat="1" x14ac:dyDescent="0.25"/>
    <row r="108" s="577" customFormat="1" x14ac:dyDescent="0.25"/>
    <row r="109" s="577" customFormat="1" x14ac:dyDescent="0.25"/>
    <row r="110" s="577" customFormat="1" x14ac:dyDescent="0.25"/>
    <row r="111" s="577" customFormat="1" x14ac:dyDescent="0.25"/>
    <row r="112" s="577" customFormat="1" x14ac:dyDescent="0.25"/>
    <row r="113" s="577" customFormat="1" x14ac:dyDescent="0.25"/>
    <row r="114" s="577" customFormat="1" x14ac:dyDescent="0.25"/>
    <row r="115" s="577" customFormat="1" x14ac:dyDescent="0.25"/>
    <row r="116" s="577" customFormat="1" x14ac:dyDescent="0.25"/>
    <row r="117" s="577" customFormat="1" x14ac:dyDescent="0.25"/>
    <row r="118" s="577" customFormat="1" x14ac:dyDescent="0.25"/>
    <row r="119" s="577" customFormat="1" x14ac:dyDescent="0.25"/>
    <row r="120" s="577" customFormat="1" x14ac:dyDescent="0.25"/>
    <row r="121" s="577" customFormat="1" x14ac:dyDescent="0.25"/>
    <row r="122" s="577" customFormat="1" x14ac:dyDescent="0.25"/>
    <row r="123" s="577" customFormat="1" x14ac:dyDescent="0.25"/>
    <row r="124" s="577" customFormat="1" x14ac:dyDescent="0.25"/>
    <row r="125" s="577" customFormat="1" x14ac:dyDescent="0.25"/>
    <row r="126" s="577" customFormat="1" x14ac:dyDescent="0.25"/>
    <row r="127" s="577" customFormat="1" x14ac:dyDescent="0.25"/>
    <row r="128" s="577" customFormat="1" x14ac:dyDescent="0.25"/>
    <row r="129" s="577" customFormat="1" x14ac:dyDescent="0.25"/>
    <row r="130" s="577" customFormat="1" x14ac:dyDescent="0.25"/>
    <row r="131" s="577" customFormat="1" x14ac:dyDescent="0.25"/>
    <row r="132" s="577" customFormat="1" x14ac:dyDescent="0.25"/>
    <row r="133" s="577" customFormat="1" x14ac:dyDescent="0.25"/>
    <row r="134" s="577" customFormat="1" x14ac:dyDescent="0.25"/>
    <row r="135" s="577" customFormat="1" x14ac:dyDescent="0.25"/>
    <row r="136" s="577" customFormat="1" x14ac:dyDescent="0.25"/>
    <row r="137" s="577" customFormat="1" x14ac:dyDescent="0.25"/>
    <row r="138" s="577" customFormat="1" x14ac:dyDescent="0.25"/>
    <row r="139" s="577" customFormat="1" x14ac:dyDescent="0.25"/>
    <row r="140" s="577" customFormat="1" x14ac:dyDescent="0.25"/>
    <row r="141" s="577" customFormat="1" x14ac:dyDescent="0.25"/>
    <row r="142" s="577" customFormat="1" x14ac:dyDescent="0.25"/>
    <row r="143" s="577" customFormat="1" x14ac:dyDescent="0.25"/>
    <row r="144" s="577" customFormat="1" x14ac:dyDescent="0.25"/>
    <row r="145" s="577" customFormat="1" x14ac:dyDescent="0.25"/>
    <row r="146" s="577" customFormat="1" x14ac:dyDescent="0.25"/>
    <row r="147" s="577" customFormat="1" x14ac:dyDescent="0.25"/>
    <row r="148" s="577" customFormat="1" x14ac:dyDescent="0.25"/>
    <row r="149" s="577" customFormat="1" x14ac:dyDescent="0.25"/>
    <row r="150" s="577" customFormat="1" x14ac:dyDescent="0.25"/>
    <row r="151" s="577" customFormat="1" x14ac:dyDescent="0.25"/>
    <row r="152" s="577" customFormat="1" x14ac:dyDescent="0.25"/>
    <row r="153" s="577" customFormat="1" x14ac:dyDescent="0.25"/>
    <row r="154" s="577" customFormat="1" x14ac:dyDescent="0.25"/>
    <row r="155" s="577" customFormat="1" x14ac:dyDescent="0.25"/>
    <row r="156" s="577" customFormat="1" x14ac:dyDescent="0.25"/>
    <row r="157" s="577" customFormat="1" x14ac:dyDescent="0.25"/>
    <row r="158" s="577" customFormat="1" x14ac:dyDescent="0.25"/>
    <row r="159" s="577" customFormat="1" x14ac:dyDescent="0.25"/>
    <row r="160" s="577" customFormat="1" x14ac:dyDescent="0.25"/>
    <row r="161" s="577" customFormat="1" x14ac:dyDescent="0.25"/>
    <row r="162" s="577" customFormat="1" x14ac:dyDescent="0.25"/>
    <row r="163" s="577" customFormat="1" x14ac:dyDescent="0.25"/>
    <row r="164" s="577" customFormat="1" x14ac:dyDescent="0.25"/>
    <row r="165" s="577" customFormat="1" x14ac:dyDescent="0.25"/>
    <row r="166" s="577" customFormat="1" x14ac:dyDescent="0.25"/>
    <row r="167" s="577" customFormat="1" x14ac:dyDescent="0.25"/>
    <row r="168" s="577" customFormat="1" x14ac:dyDescent="0.25"/>
    <row r="169" s="577" customFormat="1" x14ac:dyDescent="0.25"/>
    <row r="170" s="577" customFormat="1" x14ac:dyDescent="0.25"/>
    <row r="171" s="577" customFormat="1" x14ac:dyDescent="0.25"/>
    <row r="172" s="577" customFormat="1" x14ac:dyDescent="0.25"/>
    <row r="173" s="577" customFormat="1" x14ac:dyDescent="0.25"/>
    <row r="174" s="577" customFormat="1" x14ac:dyDescent="0.25"/>
    <row r="175" s="577" customFormat="1" x14ac:dyDescent="0.25"/>
    <row r="176" s="577" customFormat="1" x14ac:dyDescent="0.25"/>
    <row r="177" s="577" customFormat="1" x14ac:dyDescent="0.25"/>
    <row r="178" s="577" customFormat="1" x14ac:dyDescent="0.25"/>
    <row r="179" s="577" customFormat="1" x14ac:dyDescent="0.25"/>
    <row r="180" s="577" customFormat="1" x14ac:dyDescent="0.25"/>
    <row r="181" s="577" customFormat="1" x14ac:dyDescent="0.25"/>
    <row r="182" s="577" customFormat="1" x14ac:dyDescent="0.25"/>
    <row r="183" s="577" customFormat="1" x14ac:dyDescent="0.25"/>
    <row r="184" s="577" customFormat="1" x14ac:dyDescent="0.25"/>
    <row r="185" s="577" customFormat="1" x14ac:dyDescent="0.25"/>
    <row r="186" s="577" customFormat="1" x14ac:dyDescent="0.25"/>
    <row r="187" s="577" customFormat="1" x14ac:dyDescent="0.25"/>
    <row r="188" s="577" customFormat="1" x14ac:dyDescent="0.25"/>
    <row r="189" s="577" customFormat="1" x14ac:dyDescent="0.25"/>
    <row r="190" s="577" customFormat="1" x14ac:dyDescent="0.25"/>
    <row r="191" s="577" customFormat="1" x14ac:dyDescent="0.25"/>
    <row r="192" s="577" customFormat="1" x14ac:dyDescent="0.25"/>
    <row r="193" s="577" customFormat="1" x14ac:dyDescent="0.25"/>
    <row r="194" s="577" customFormat="1" x14ac:dyDescent="0.25"/>
    <row r="195" s="577" customFormat="1" x14ac:dyDescent="0.25"/>
    <row r="196" s="577" customFormat="1" x14ac:dyDescent="0.25"/>
    <row r="197" s="577" customFormat="1" x14ac:dyDescent="0.25"/>
    <row r="198" s="577" customFormat="1" x14ac:dyDescent="0.25"/>
    <row r="199" s="577" customFormat="1" x14ac:dyDescent="0.25"/>
    <row r="200" s="577" customFormat="1" x14ac:dyDescent="0.25"/>
    <row r="201" s="577" customFormat="1" x14ac:dyDescent="0.25"/>
    <row r="202" s="577" customFormat="1" x14ac:dyDescent="0.25"/>
    <row r="203" s="577" customFormat="1" x14ac:dyDescent="0.25"/>
    <row r="204" s="577" customFormat="1" x14ac:dyDescent="0.25"/>
    <row r="205" s="577" customFormat="1" x14ac:dyDescent="0.25"/>
    <row r="206" s="577" customFormat="1" x14ac:dyDescent="0.25"/>
    <row r="207" s="577" customFormat="1" x14ac:dyDescent="0.25"/>
    <row r="208" s="577" customFormat="1" x14ac:dyDescent="0.25"/>
    <row r="209" s="577" customFormat="1" x14ac:dyDescent="0.25"/>
    <row r="210" s="577" customFormat="1" x14ac:dyDescent="0.25"/>
    <row r="211" s="577" customFormat="1" x14ac:dyDescent="0.25"/>
    <row r="212" s="577" customFormat="1" x14ac:dyDescent="0.25"/>
    <row r="213" s="577" customFormat="1" x14ac:dyDescent="0.25"/>
    <row r="214" s="577" customFormat="1" x14ac:dyDescent="0.25"/>
    <row r="215" s="577" customFormat="1" x14ac:dyDescent="0.25"/>
    <row r="216" s="577" customFormat="1" x14ac:dyDescent="0.25"/>
    <row r="217" s="577" customFormat="1" x14ac:dyDescent="0.25"/>
    <row r="218" s="577" customFormat="1" x14ac:dyDescent="0.25"/>
    <row r="219" s="577" customFormat="1" x14ac:dyDescent="0.25"/>
    <row r="220" s="577" customFormat="1" x14ac:dyDescent="0.25"/>
    <row r="221" s="577" customFormat="1" x14ac:dyDescent="0.25"/>
    <row r="222" s="577" customFormat="1" x14ac:dyDescent="0.25"/>
    <row r="223" s="577" customFormat="1" x14ac:dyDescent="0.25"/>
    <row r="224" s="577" customFormat="1" x14ac:dyDescent="0.25"/>
    <row r="225" s="577" customFormat="1" x14ac:dyDescent="0.25"/>
    <row r="226" s="577" customFormat="1" x14ac:dyDescent="0.25"/>
    <row r="227" s="577" customFormat="1" x14ac:dyDescent="0.25"/>
    <row r="228" s="577" customFormat="1" x14ac:dyDescent="0.25"/>
    <row r="229" s="577" customFormat="1" x14ac:dyDescent="0.25"/>
    <row r="230" s="577" customFormat="1" x14ac:dyDescent="0.25"/>
    <row r="231" s="577" customFormat="1" x14ac:dyDescent="0.25"/>
    <row r="232" s="577" customFormat="1" x14ac:dyDescent="0.25"/>
    <row r="233" s="577" customFormat="1" x14ac:dyDescent="0.25"/>
    <row r="234" s="577" customFormat="1" x14ac:dyDescent="0.25"/>
    <row r="235" s="577" customFormat="1" x14ac:dyDescent="0.25"/>
    <row r="236" s="577" customFormat="1" x14ac:dyDescent="0.25"/>
    <row r="237" s="577" customFormat="1" x14ac:dyDescent="0.25"/>
    <row r="238" s="577" customFormat="1" x14ac:dyDescent="0.25"/>
    <row r="239" s="577" customFormat="1" x14ac:dyDescent="0.25"/>
    <row r="240" s="577" customFormat="1" x14ac:dyDescent="0.25"/>
    <row r="241" s="577" customFormat="1" x14ac:dyDescent="0.25"/>
    <row r="242" s="577" customFormat="1" x14ac:dyDescent="0.25"/>
    <row r="243" s="577" customFormat="1" x14ac:dyDescent="0.25"/>
    <row r="244" s="577" customFormat="1" x14ac:dyDescent="0.25"/>
    <row r="245" s="577" customFormat="1" x14ac:dyDescent="0.25"/>
    <row r="246" s="577" customFormat="1" x14ac:dyDescent="0.25"/>
    <row r="247" s="577" customFormat="1" x14ac:dyDescent="0.25"/>
    <row r="248" s="577" customFormat="1" x14ac:dyDescent="0.25"/>
    <row r="249" s="577" customFormat="1" x14ac:dyDescent="0.25"/>
    <row r="250" s="577" customFormat="1" x14ac:dyDescent="0.25"/>
    <row r="251" s="577" customFormat="1" x14ac:dyDescent="0.25"/>
    <row r="252" s="577" customFormat="1" x14ac:dyDescent="0.25"/>
    <row r="253" s="577" customFormat="1" x14ac:dyDescent="0.25"/>
    <row r="254" s="577" customFormat="1" x14ac:dyDescent="0.25"/>
    <row r="255" s="577" customFormat="1" x14ac:dyDescent="0.25"/>
    <row r="256" s="577" customFormat="1" x14ac:dyDescent="0.25"/>
    <row r="257" s="577" customFormat="1" x14ac:dyDescent="0.25"/>
    <row r="258" s="577" customFormat="1" x14ac:dyDescent="0.25"/>
    <row r="259" s="577" customFormat="1" x14ac:dyDescent="0.25"/>
    <row r="260" s="577" customFormat="1" x14ac:dyDescent="0.25"/>
    <row r="261" s="577" customFormat="1" x14ac:dyDescent="0.25"/>
    <row r="262" s="577" customFormat="1" x14ac:dyDescent="0.25"/>
    <row r="263" s="577" customFormat="1" x14ac:dyDescent="0.25"/>
    <row r="264" s="577" customFormat="1" x14ac:dyDescent="0.25"/>
    <row r="265" s="577" customFormat="1" x14ac:dyDescent="0.25"/>
    <row r="266" s="577" customFormat="1" x14ac:dyDescent="0.25"/>
    <row r="267" s="577" customFormat="1" x14ac:dyDescent="0.25"/>
    <row r="268" s="577" customFormat="1" x14ac:dyDescent="0.25"/>
    <row r="269" s="577" customFormat="1" x14ac:dyDescent="0.25"/>
    <row r="270" s="577" customFormat="1" x14ac:dyDescent="0.25"/>
    <row r="271" s="577" customFormat="1" x14ac:dyDescent="0.25"/>
    <row r="272" s="577" customFormat="1" x14ac:dyDescent="0.25"/>
    <row r="273" s="577" customFormat="1" x14ac:dyDescent="0.25"/>
    <row r="274" s="577" customFormat="1" x14ac:dyDescent="0.25"/>
    <row r="275" s="577" customFormat="1" x14ac:dyDescent="0.25"/>
    <row r="276" s="577" customFormat="1" x14ac:dyDescent="0.25"/>
    <row r="277" s="577" customFormat="1" x14ac:dyDescent="0.25"/>
    <row r="278" s="577" customFormat="1" x14ac:dyDescent="0.25"/>
    <row r="279" s="577" customFormat="1" x14ac:dyDescent="0.25"/>
    <row r="280" s="577" customFormat="1" x14ac:dyDescent="0.25"/>
    <row r="281" s="577" customFormat="1" x14ac:dyDescent="0.25"/>
    <row r="282" s="577" customFormat="1" x14ac:dyDescent="0.25"/>
    <row r="283" s="577" customFormat="1" x14ac:dyDescent="0.25"/>
    <row r="284" s="577" customFormat="1" x14ac:dyDescent="0.25"/>
    <row r="285" s="577" customFormat="1" x14ac:dyDescent="0.25"/>
    <row r="286" s="577" customFormat="1" x14ac:dyDescent="0.25"/>
    <row r="287" s="577" customFormat="1" x14ac:dyDescent="0.25"/>
    <row r="288" s="577" customFormat="1" x14ac:dyDescent="0.25"/>
    <row r="289" s="577" customFormat="1" x14ac:dyDescent="0.25"/>
    <row r="290" s="577" customFormat="1" x14ac:dyDescent="0.25"/>
    <row r="291" s="577" customFormat="1" x14ac:dyDescent="0.25"/>
    <row r="292" s="577" customFormat="1" x14ac:dyDescent="0.25"/>
    <row r="293" s="577" customFormat="1" x14ac:dyDescent="0.25"/>
    <row r="294" s="577" customFormat="1" x14ac:dyDescent="0.25"/>
    <row r="295" s="577" customFormat="1" x14ac:dyDescent="0.25"/>
    <row r="296" s="577" customFormat="1" x14ac:dyDescent="0.25"/>
    <row r="297" s="577" customFormat="1" x14ac:dyDescent="0.25"/>
    <row r="298" s="577" customFormat="1" x14ac:dyDescent="0.25"/>
    <row r="299" s="577" customFormat="1" x14ac:dyDescent="0.25"/>
    <row r="300" s="577" customFormat="1" x14ac:dyDescent="0.25"/>
    <row r="301" s="577" customFormat="1" x14ac:dyDescent="0.25"/>
    <row r="302" s="577" customFormat="1" x14ac:dyDescent="0.25"/>
    <row r="303" s="577" customFormat="1" x14ac:dyDescent="0.25"/>
    <row r="304" s="577" customFormat="1" x14ac:dyDescent="0.25"/>
    <row r="305" s="577" customFormat="1" x14ac:dyDescent="0.25"/>
    <row r="306" s="577" customFormat="1" x14ac:dyDescent="0.25"/>
    <row r="307" s="577" customFormat="1" x14ac:dyDescent="0.25"/>
    <row r="308" s="577" customFormat="1" x14ac:dyDescent="0.25"/>
    <row r="309" s="577" customFormat="1" x14ac:dyDescent="0.25"/>
    <row r="310" s="577" customFormat="1" x14ac:dyDescent="0.25"/>
    <row r="311" s="577" customFormat="1" x14ac:dyDescent="0.25"/>
    <row r="312" s="577" customFormat="1" x14ac:dyDescent="0.25"/>
    <row r="313" s="577" customFormat="1" x14ac:dyDescent="0.25"/>
    <row r="314" s="577" customFormat="1" x14ac:dyDescent="0.25"/>
    <row r="315" s="577" customFormat="1" x14ac:dyDescent="0.25"/>
    <row r="316" s="577" customFormat="1" x14ac:dyDescent="0.25"/>
    <row r="317" s="577" customFormat="1" x14ac:dyDescent="0.25"/>
    <row r="318" s="577" customFormat="1" x14ac:dyDescent="0.25"/>
    <row r="319" s="577" customFormat="1" x14ac:dyDescent="0.25"/>
    <row r="320" s="577" customFormat="1" x14ac:dyDescent="0.25"/>
    <row r="321" s="577" customFormat="1" x14ac:dyDescent="0.25"/>
    <row r="322" s="577" customFormat="1" x14ac:dyDescent="0.25"/>
    <row r="323" s="577" customFormat="1" x14ac:dyDescent="0.25"/>
    <row r="324" s="577" customFormat="1" x14ac:dyDescent="0.25"/>
    <row r="325" s="577" customFormat="1" x14ac:dyDescent="0.25"/>
    <row r="326" s="577" customFormat="1" x14ac:dyDescent="0.25"/>
    <row r="327" s="577" customFormat="1" x14ac:dyDescent="0.25"/>
    <row r="328" s="577" customFormat="1" x14ac:dyDescent="0.25"/>
    <row r="329" s="577" customFormat="1" x14ac:dyDescent="0.25"/>
    <row r="330" s="577" customFormat="1" x14ac:dyDescent="0.25"/>
    <row r="331" s="577" customFormat="1" x14ac:dyDescent="0.25"/>
    <row r="332" s="577" customFormat="1" x14ac:dyDescent="0.25"/>
    <row r="333" s="577" customFormat="1" x14ac:dyDescent="0.25"/>
    <row r="334" s="577" customFormat="1" x14ac:dyDescent="0.25"/>
    <row r="335" s="577" customFormat="1" x14ac:dyDescent="0.25"/>
    <row r="336" s="577" customFormat="1" x14ac:dyDescent="0.25"/>
    <row r="337" s="577" customFormat="1" x14ac:dyDescent="0.25"/>
    <row r="338" s="577" customFormat="1" x14ac:dyDescent="0.25"/>
    <row r="339" s="577" customFormat="1" x14ac:dyDescent="0.25"/>
    <row r="340" s="577" customFormat="1" x14ac:dyDescent="0.25"/>
    <row r="341" s="577" customFormat="1" x14ac:dyDescent="0.25"/>
    <row r="342" s="577" customFormat="1" x14ac:dyDescent="0.25"/>
    <row r="343" s="577" customFormat="1" x14ac:dyDescent="0.25"/>
    <row r="344" s="577" customFormat="1" x14ac:dyDescent="0.25"/>
    <row r="345" s="577" customFormat="1" x14ac:dyDescent="0.25"/>
    <row r="346" s="577" customFormat="1" x14ac:dyDescent="0.25"/>
    <row r="347" s="577" customFormat="1" x14ac:dyDescent="0.25"/>
    <row r="348" s="577" customFormat="1" x14ac:dyDescent="0.25"/>
    <row r="349" s="577" customFormat="1" x14ac:dyDescent="0.25"/>
    <row r="350" s="577" customFormat="1" x14ac:dyDescent="0.25"/>
    <row r="351" s="577" customFormat="1" x14ac:dyDescent="0.25"/>
    <row r="352" s="577" customFormat="1" x14ac:dyDescent="0.25"/>
    <row r="353" s="577" customFormat="1" x14ac:dyDescent="0.25"/>
    <row r="354" s="577" customFormat="1" x14ac:dyDescent="0.25"/>
    <row r="355" s="577" customFormat="1" x14ac:dyDescent="0.25"/>
    <row r="356" s="577" customFormat="1" x14ac:dyDescent="0.25"/>
    <row r="357" s="577" customFormat="1" x14ac:dyDescent="0.25"/>
    <row r="358" s="577" customFormat="1" x14ac:dyDescent="0.25"/>
    <row r="359" s="577" customFormat="1" x14ac:dyDescent="0.25"/>
    <row r="360" s="577" customFormat="1" x14ac:dyDescent="0.25"/>
    <row r="361" s="577" customFormat="1" x14ac:dyDescent="0.25"/>
    <row r="362" s="577" customFormat="1" x14ac:dyDescent="0.25"/>
    <row r="363" s="577" customFormat="1" x14ac:dyDescent="0.25"/>
    <row r="364" s="577" customFormat="1" x14ac:dyDescent="0.25"/>
    <row r="365" s="577" customFormat="1" x14ac:dyDescent="0.25"/>
    <row r="366" s="577" customFormat="1" x14ac:dyDescent="0.25"/>
    <row r="367" s="577" customFormat="1" x14ac:dyDescent="0.25"/>
    <row r="368" s="577" customFormat="1" x14ac:dyDescent="0.25"/>
    <row r="369" s="577" customFormat="1" x14ac:dyDescent="0.25"/>
    <row r="370" s="577" customFormat="1" x14ac:dyDescent="0.25"/>
    <row r="371" s="577" customFormat="1" x14ac:dyDescent="0.25"/>
    <row r="372" s="577" customFormat="1" x14ac:dyDescent="0.25"/>
    <row r="373" s="577" customFormat="1" x14ac:dyDescent="0.25"/>
    <row r="374" s="577" customFormat="1" x14ac:dyDescent="0.25"/>
    <row r="375" s="577" customFormat="1" x14ac:dyDescent="0.25"/>
    <row r="376" s="577" customFormat="1" x14ac:dyDescent="0.25"/>
    <row r="377" s="577" customFormat="1" x14ac:dyDescent="0.25"/>
    <row r="378" s="577" customFormat="1" x14ac:dyDescent="0.25"/>
    <row r="379" s="577" customFormat="1" x14ac:dyDescent="0.25"/>
    <row r="380" s="577" customFormat="1" x14ac:dyDescent="0.25"/>
    <row r="381" s="577" customFormat="1" x14ac:dyDescent="0.25"/>
    <row r="382" s="577" customFormat="1" x14ac:dyDescent="0.25"/>
    <row r="383" s="577" customFormat="1" x14ac:dyDescent="0.25"/>
    <row r="384" s="577" customFormat="1" x14ac:dyDescent="0.25"/>
    <row r="385" s="577" customFormat="1" x14ac:dyDescent="0.25"/>
    <row r="386" s="577" customFormat="1" x14ac:dyDescent="0.25"/>
    <row r="387" s="577" customFormat="1" x14ac:dyDescent="0.25"/>
    <row r="388" s="577" customFormat="1" x14ac:dyDescent="0.25"/>
    <row r="389" s="577" customFormat="1" x14ac:dyDescent="0.25"/>
    <row r="390" s="577" customFormat="1" x14ac:dyDescent="0.25"/>
    <row r="391" s="577" customFormat="1" x14ac:dyDescent="0.25"/>
    <row r="392" s="577" customFormat="1" x14ac:dyDescent="0.25"/>
    <row r="393" s="577" customFormat="1" x14ac:dyDescent="0.25"/>
    <row r="394" s="577" customFormat="1" x14ac:dyDescent="0.25"/>
    <row r="395" s="577" customFormat="1" x14ac:dyDescent="0.25"/>
    <row r="396" s="577" customFormat="1" x14ac:dyDescent="0.25"/>
    <row r="397" s="577" customFormat="1" x14ac:dyDescent="0.25"/>
    <row r="398" s="577" customFormat="1" x14ac:dyDescent="0.25"/>
    <row r="399" s="577" customFormat="1" x14ac:dyDescent="0.25"/>
    <row r="400" s="577" customFormat="1" x14ac:dyDescent="0.25"/>
    <row r="401" s="577" customFormat="1" x14ac:dyDescent="0.25"/>
    <row r="402" s="577" customFormat="1" x14ac:dyDescent="0.25"/>
    <row r="403" s="577" customFormat="1" x14ac:dyDescent="0.25"/>
    <row r="404" s="577" customFormat="1" x14ac:dyDescent="0.25"/>
    <row r="405" s="577" customFormat="1" x14ac:dyDescent="0.25"/>
    <row r="406" s="577" customFormat="1" x14ac:dyDescent="0.25"/>
    <row r="407" s="577" customFormat="1" x14ac:dyDescent="0.25"/>
    <row r="408" s="577" customFormat="1" x14ac:dyDescent="0.25"/>
    <row r="409" s="577" customFormat="1" x14ac:dyDescent="0.25"/>
    <row r="410" s="577" customFormat="1" x14ac:dyDescent="0.25"/>
    <row r="411" s="577" customFormat="1" x14ac:dyDescent="0.25"/>
    <row r="412" s="577" customFormat="1" x14ac:dyDescent="0.25"/>
    <row r="413" s="577" customFormat="1" x14ac:dyDescent="0.25"/>
    <row r="414" s="577" customFormat="1" x14ac:dyDescent="0.25"/>
    <row r="415" s="577" customFormat="1" x14ac:dyDescent="0.25"/>
    <row r="416" s="577" customFormat="1" x14ac:dyDescent="0.25"/>
    <row r="417" s="577" customFormat="1" x14ac:dyDescent="0.25"/>
    <row r="418" s="577" customFormat="1" x14ac:dyDescent="0.25"/>
    <row r="419" s="577" customFormat="1" x14ac:dyDescent="0.25"/>
    <row r="420" s="577" customFormat="1" x14ac:dyDescent="0.25"/>
    <row r="421" s="577" customFormat="1" x14ac:dyDescent="0.25"/>
    <row r="422" s="577" customFormat="1" x14ac:dyDescent="0.25"/>
    <row r="423" s="577" customFormat="1" x14ac:dyDescent="0.25"/>
    <row r="424" s="577" customFormat="1" x14ac:dyDescent="0.25"/>
    <row r="425" s="577" customFormat="1" x14ac:dyDescent="0.25"/>
    <row r="426" s="577" customFormat="1" x14ac:dyDescent="0.25"/>
    <row r="427" s="577" customFormat="1" x14ac:dyDescent="0.25"/>
    <row r="428" s="577" customFormat="1" x14ac:dyDescent="0.25"/>
    <row r="429" s="577" customFormat="1" x14ac:dyDescent="0.25"/>
    <row r="430" s="577" customFormat="1" x14ac:dyDescent="0.25"/>
    <row r="431" s="577" customFormat="1" x14ac:dyDescent="0.25"/>
    <row r="432" s="577" customFormat="1" x14ac:dyDescent="0.25"/>
    <row r="433" s="577" customFormat="1" x14ac:dyDescent="0.25"/>
    <row r="434" s="577" customFormat="1" x14ac:dyDescent="0.25"/>
    <row r="435" s="577" customFormat="1" x14ac:dyDescent="0.25"/>
    <row r="436" s="577" customFormat="1" x14ac:dyDescent="0.25"/>
    <row r="437" s="577" customFormat="1" x14ac:dyDescent="0.25"/>
    <row r="438" s="577" customFormat="1" x14ac:dyDescent="0.25"/>
    <row r="439" s="577" customFormat="1" x14ac:dyDescent="0.25"/>
    <row r="440" s="577" customFormat="1" x14ac:dyDescent="0.25"/>
    <row r="441" s="577" customFormat="1" x14ac:dyDescent="0.25"/>
    <row r="442" s="577" customFormat="1" x14ac:dyDescent="0.25"/>
    <row r="443" s="577" customFormat="1" x14ac:dyDescent="0.25"/>
    <row r="444" s="577" customFormat="1" x14ac:dyDescent="0.25"/>
    <row r="445" s="577" customFormat="1" x14ac:dyDescent="0.25"/>
    <row r="446" s="577" customFormat="1" x14ac:dyDescent="0.25"/>
    <row r="447" s="577" customFormat="1" x14ac:dyDescent="0.25"/>
    <row r="448" s="577" customFormat="1" x14ac:dyDescent="0.25"/>
    <row r="449" s="577" customFormat="1" x14ac:dyDescent="0.25"/>
    <row r="450" s="577" customFormat="1" x14ac:dyDescent="0.25"/>
    <row r="451" s="577" customFormat="1" x14ac:dyDescent="0.25"/>
    <row r="452" s="577" customFormat="1" x14ac:dyDescent="0.25"/>
    <row r="453" s="577" customFormat="1" x14ac:dyDescent="0.25"/>
    <row r="454" s="577" customFormat="1" x14ac:dyDescent="0.25"/>
    <row r="455" s="577" customFormat="1" x14ac:dyDescent="0.25"/>
    <row r="456" s="577" customFormat="1" x14ac:dyDescent="0.25"/>
    <row r="457" s="577" customFormat="1" x14ac:dyDescent="0.25"/>
    <row r="458" s="577" customFormat="1" x14ac:dyDescent="0.25"/>
    <row r="459" s="577" customFormat="1" x14ac:dyDescent="0.25"/>
    <row r="460" s="577" customFormat="1" x14ac:dyDescent="0.25"/>
    <row r="461" s="577" customFormat="1" x14ac:dyDescent="0.25"/>
    <row r="462" s="577" customFormat="1" x14ac:dyDescent="0.25"/>
    <row r="463" s="577" customFormat="1" x14ac:dyDescent="0.25"/>
    <row r="464" s="577" customFormat="1" x14ac:dyDescent="0.25"/>
    <row r="465" s="577" customFormat="1" x14ac:dyDescent="0.25"/>
    <row r="466" s="577" customFormat="1" x14ac:dyDescent="0.25"/>
    <row r="467" s="577" customFormat="1" x14ac:dyDescent="0.25"/>
    <row r="468" s="577" customFormat="1" x14ac:dyDescent="0.25"/>
    <row r="469" s="577" customFormat="1" x14ac:dyDescent="0.25"/>
    <row r="470" s="577" customFormat="1" x14ac:dyDescent="0.25"/>
    <row r="471" s="577" customFormat="1" x14ac:dyDescent="0.25"/>
    <row r="472" s="577" customFormat="1" x14ac:dyDescent="0.25"/>
    <row r="473" s="577" customFormat="1" x14ac:dyDescent="0.25"/>
    <row r="474" s="577" customFormat="1" x14ac:dyDescent="0.25"/>
    <row r="475" s="577" customFormat="1" x14ac:dyDescent="0.25"/>
    <row r="476" s="577" customFormat="1" x14ac:dyDescent="0.25"/>
    <row r="477" s="577" customFormat="1" x14ac:dyDescent="0.25"/>
    <row r="478" s="577" customFormat="1" x14ac:dyDescent="0.25"/>
    <row r="479" s="577" customFormat="1" x14ac:dyDescent="0.25"/>
    <row r="480" s="577" customFormat="1" x14ac:dyDescent="0.25"/>
    <row r="481" s="577" customFormat="1" x14ac:dyDescent="0.25"/>
    <row r="482" s="577" customFormat="1" x14ac:dyDescent="0.25"/>
    <row r="483" s="577" customFormat="1" x14ac:dyDescent="0.25"/>
    <row r="484" s="577" customFormat="1" x14ac:dyDescent="0.25"/>
    <row r="485" s="577" customFormat="1" x14ac:dyDescent="0.25"/>
    <row r="486" s="577" customFormat="1" x14ac:dyDescent="0.25"/>
    <row r="487" s="577" customFormat="1" x14ac:dyDescent="0.25"/>
    <row r="488" s="577" customFormat="1" x14ac:dyDescent="0.25"/>
    <row r="489" s="577" customFormat="1" x14ac:dyDescent="0.25"/>
    <row r="490" s="577" customFormat="1" x14ac:dyDescent="0.25"/>
    <row r="491" s="577" customFormat="1" x14ac:dyDescent="0.25"/>
    <row r="492" s="577" customFormat="1" x14ac:dyDescent="0.25"/>
    <row r="493" s="577" customFormat="1" x14ac:dyDescent="0.25"/>
    <row r="494" s="577" customFormat="1" x14ac:dyDescent="0.25"/>
    <row r="495" s="577" customFormat="1" x14ac:dyDescent="0.25"/>
    <row r="496" s="577" customFormat="1" x14ac:dyDescent="0.25"/>
    <row r="497" s="577" customFormat="1" x14ac:dyDescent="0.25"/>
    <row r="498" s="577" customFormat="1" x14ac:dyDescent="0.25"/>
    <row r="499" s="577" customFormat="1" x14ac:dyDescent="0.25"/>
    <row r="500" s="577" customFormat="1" x14ac:dyDescent="0.25"/>
    <row r="501" s="577" customFormat="1" x14ac:dyDescent="0.25"/>
    <row r="502" s="577" customFormat="1" x14ac:dyDescent="0.25"/>
    <row r="503" s="577" customFormat="1" x14ac:dyDescent="0.25"/>
    <row r="504" s="577" customFormat="1" x14ac:dyDescent="0.25"/>
    <row r="505" s="577" customFormat="1" x14ac:dyDescent="0.25"/>
    <row r="506" s="577" customFormat="1" x14ac:dyDescent="0.25"/>
    <row r="507" s="577" customFormat="1" x14ac:dyDescent="0.25"/>
    <row r="508" s="577" customFormat="1" x14ac:dyDescent="0.25"/>
    <row r="509" s="577" customFormat="1" x14ac:dyDescent="0.25"/>
    <row r="510" s="577" customFormat="1" x14ac:dyDescent="0.25"/>
    <row r="511" s="577" customFormat="1" x14ac:dyDescent="0.25"/>
    <row r="512" s="577" customFormat="1" x14ac:dyDescent="0.25"/>
    <row r="513" s="577" customFormat="1" x14ac:dyDescent="0.25"/>
    <row r="514" s="577" customFormat="1" x14ac:dyDescent="0.25"/>
    <row r="515" s="577" customFormat="1" x14ac:dyDescent="0.25"/>
    <row r="516" s="577" customFormat="1" x14ac:dyDescent="0.25"/>
    <row r="517" s="577" customFormat="1" x14ac:dyDescent="0.25"/>
    <row r="518" s="577" customFormat="1" x14ac:dyDescent="0.25"/>
    <row r="519" s="577" customFormat="1" x14ac:dyDescent="0.25"/>
    <row r="520" s="577" customFormat="1" x14ac:dyDescent="0.25"/>
    <row r="521" s="577" customFormat="1" x14ac:dyDescent="0.25"/>
    <row r="522" s="577" customFormat="1" x14ac:dyDescent="0.25"/>
    <row r="523" s="577" customFormat="1" x14ac:dyDescent="0.25"/>
    <row r="524" s="577" customFormat="1" x14ac:dyDescent="0.25"/>
    <row r="525" s="577" customFormat="1" x14ac:dyDescent="0.25"/>
    <row r="526" s="577" customFormat="1" x14ac:dyDescent="0.25"/>
    <row r="527" s="577" customFormat="1" x14ac:dyDescent="0.25"/>
    <row r="528" s="577" customFormat="1" x14ac:dyDescent="0.25"/>
    <row r="529" s="577" customFormat="1" x14ac:dyDescent="0.25"/>
    <row r="530" s="577" customFormat="1" x14ac:dyDescent="0.25"/>
    <row r="531" s="577" customFormat="1" x14ac:dyDescent="0.25"/>
    <row r="532" s="577" customFormat="1" x14ac:dyDescent="0.25"/>
    <row r="533" s="577" customFormat="1" x14ac:dyDescent="0.25"/>
    <row r="534" s="577" customFormat="1" x14ac:dyDescent="0.25"/>
    <row r="535" s="577" customFormat="1" x14ac:dyDescent="0.25"/>
    <row r="536" s="577" customFormat="1" x14ac:dyDescent="0.25"/>
    <row r="537" s="577" customFormat="1" x14ac:dyDescent="0.25"/>
    <row r="538" s="577" customFormat="1" x14ac:dyDescent="0.25"/>
    <row r="539" s="577" customFormat="1" x14ac:dyDescent="0.25"/>
    <row r="540" s="577" customFormat="1" x14ac:dyDescent="0.25"/>
    <row r="541" s="577" customFormat="1" x14ac:dyDescent="0.25"/>
    <row r="542" s="577" customFormat="1" x14ac:dyDescent="0.25"/>
    <row r="543" s="577" customFormat="1" x14ac:dyDescent="0.25"/>
    <row r="544" s="577" customFormat="1" x14ac:dyDescent="0.25"/>
    <row r="545" s="577" customFormat="1" x14ac:dyDescent="0.25"/>
    <row r="546" s="577" customFormat="1" x14ac:dyDescent="0.25"/>
    <row r="547" s="577" customFormat="1" x14ac:dyDescent="0.25"/>
    <row r="548" s="577" customFormat="1" x14ac:dyDescent="0.25"/>
    <row r="549" s="577" customFormat="1" x14ac:dyDescent="0.25"/>
    <row r="550" s="577" customFormat="1" x14ac:dyDescent="0.25"/>
    <row r="551" s="577" customFormat="1" x14ac:dyDescent="0.25"/>
    <row r="552" s="577" customFormat="1" x14ac:dyDescent="0.25"/>
    <row r="553" s="577" customFormat="1" x14ac:dyDescent="0.25"/>
    <row r="554" s="577" customFormat="1" x14ac:dyDescent="0.25"/>
    <row r="555" s="577" customFormat="1" x14ac:dyDescent="0.25"/>
    <row r="556" s="577" customFormat="1" x14ac:dyDescent="0.25"/>
    <row r="557" s="577" customFormat="1" x14ac:dyDescent="0.25"/>
  </sheetData>
  <mergeCells count="49">
    <mergeCell ref="F13:J13"/>
    <mergeCell ref="G14:J14"/>
    <mergeCell ref="Y9:Y12"/>
    <mergeCell ref="Z9:Z12"/>
    <mergeCell ref="L10:M10"/>
    <mergeCell ref="A11:F11"/>
    <mergeCell ref="G11:G12"/>
    <mergeCell ref="M11:M12"/>
    <mergeCell ref="N11:N12"/>
    <mergeCell ref="S9:S12"/>
    <mergeCell ref="T9:T12"/>
    <mergeCell ref="U9:U12"/>
    <mergeCell ref="L9:M9"/>
    <mergeCell ref="A9:G9"/>
    <mergeCell ref="H9:K9"/>
    <mergeCell ref="H11:I11"/>
    <mergeCell ref="J11:K11"/>
    <mergeCell ref="L11:L12"/>
    <mergeCell ref="A1:G1"/>
    <mergeCell ref="H1:P2"/>
    <mergeCell ref="Q1:R4"/>
    <mergeCell ref="S1:Z8"/>
    <mergeCell ref="A2:G2"/>
    <mergeCell ref="A3:G3"/>
    <mergeCell ref="L8:M8"/>
    <mergeCell ref="H3:P4"/>
    <mergeCell ref="A4:G4"/>
    <mergeCell ref="A5:R5"/>
    <mergeCell ref="L6:R6"/>
    <mergeCell ref="A7:F7"/>
    <mergeCell ref="G7:K7"/>
    <mergeCell ref="L7:M7"/>
    <mergeCell ref="V9:V12"/>
    <mergeCell ref="W9:W12"/>
    <mergeCell ref="X9:X12"/>
    <mergeCell ref="O11:O12"/>
    <mergeCell ref="P11:P12"/>
    <mergeCell ref="Q11:Q12"/>
    <mergeCell ref="R11:R12"/>
    <mergeCell ref="A19:K19"/>
    <mergeCell ref="A20:K20"/>
    <mergeCell ref="A21:K21"/>
    <mergeCell ref="M21:O21"/>
    <mergeCell ref="P21:R21"/>
    <mergeCell ref="A22:B22"/>
    <mergeCell ref="C22:K22"/>
    <mergeCell ref="M22:O22"/>
    <mergeCell ref="Q22:R22"/>
    <mergeCell ref="L26:M26"/>
  </mergeCells>
  <printOptions horizontalCentered="1" verticalCentered="1"/>
  <pageMargins left="0" right="0" top="0" bottom="0" header="0" footer="0"/>
  <pageSetup paperSize="9" scale="33" fitToHeight="0" orientation="landscape" r:id="rId1"/>
  <headerFooter>
    <oddFooter>&amp;CPágina &amp;P de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55D2ED-E534-4FA4-A995-64F5951D9DB4}">
  <sheetPr>
    <tabColor theme="8" tint="0.79998168889431442"/>
    <pageSetUpPr fitToPage="1"/>
  </sheetPr>
  <dimension ref="A1:AC39"/>
  <sheetViews>
    <sheetView view="pageBreakPreview" zoomScale="55" zoomScaleNormal="85" zoomScaleSheetLayoutView="55" workbookViewId="0">
      <pane xSplit="11" ySplit="12" topLeftCell="L19" activePane="bottomRight" state="frozen"/>
      <selection pane="topRight" activeCell="I1" sqref="I1"/>
      <selection pane="bottomLeft" activeCell="A13" sqref="A13"/>
      <selection pane="bottomRight" activeCell="E16" sqref="E16:K16"/>
    </sheetView>
  </sheetViews>
  <sheetFormatPr baseColWidth="10" defaultColWidth="11.42578125" defaultRowHeight="19.5" x14ac:dyDescent="0.25"/>
  <cols>
    <col min="1" max="1" width="17" style="577" customWidth="1"/>
    <col min="2" max="2" width="11.7109375" style="577" customWidth="1"/>
    <col min="3" max="3" width="11.5703125" style="577" customWidth="1"/>
    <col min="4" max="4" width="10.42578125" style="577" customWidth="1"/>
    <col min="5" max="5" width="21.7109375" style="577" customWidth="1"/>
    <col min="6" max="6" width="8.7109375" style="577" customWidth="1"/>
    <col min="7" max="7" width="16.28515625" style="577" customWidth="1"/>
    <col min="8" max="8" width="11.28515625" style="577" customWidth="1"/>
    <col min="9" max="9" width="10.85546875" style="577" customWidth="1"/>
    <col min="10" max="10" width="24.28515625" style="577" customWidth="1"/>
    <col min="11" max="11" width="57.7109375" style="577" customWidth="1"/>
    <col min="12" max="12" width="12.140625" style="577" customWidth="1"/>
    <col min="13" max="13" width="33.42578125" style="577" customWidth="1"/>
    <col min="14" max="14" width="35.42578125" style="577" bestFit="1" customWidth="1"/>
    <col min="15" max="15" width="31.42578125" style="577" customWidth="1"/>
    <col min="16" max="16" width="47" style="577" customWidth="1"/>
    <col min="17" max="17" width="29.5703125" style="577" customWidth="1"/>
    <col min="18" max="18" width="31.42578125" style="577" customWidth="1"/>
    <col min="19" max="19" width="30.28515625" style="577" bestFit="1" customWidth="1"/>
    <col min="20" max="20" width="32.7109375" style="577" customWidth="1"/>
    <col min="21" max="21" width="29.5703125" style="829" customWidth="1"/>
    <col min="22" max="22" width="38.42578125" style="577" customWidth="1"/>
    <col min="23" max="23" width="27" style="577" customWidth="1"/>
    <col min="24" max="24" width="24.42578125" style="577" customWidth="1"/>
    <col min="25" max="25" width="27.85546875" style="577" bestFit="1" customWidth="1"/>
    <col min="26" max="26" width="23.5703125" style="577" bestFit="1" customWidth="1"/>
    <col min="27" max="27" width="27.140625" style="577" bestFit="1" customWidth="1"/>
    <col min="28" max="28" width="19.85546875" style="577" bestFit="1" customWidth="1"/>
    <col min="29" max="16384" width="11.42578125" style="577"/>
  </cols>
  <sheetData>
    <row r="1" spans="1:26" ht="23.25" customHeight="1" x14ac:dyDescent="0.25">
      <c r="A1" s="1421" t="s">
        <v>1</v>
      </c>
      <c r="B1" s="1422"/>
      <c r="C1" s="1422"/>
      <c r="D1" s="1422"/>
      <c r="E1" s="1422"/>
      <c r="F1" s="1422"/>
      <c r="G1" s="1423"/>
      <c r="H1" s="1424" t="s">
        <v>174</v>
      </c>
      <c r="I1" s="1424"/>
      <c r="J1" s="1424"/>
      <c r="K1" s="1424"/>
      <c r="L1" s="1424"/>
      <c r="M1" s="1424"/>
      <c r="N1" s="1424"/>
      <c r="O1" s="1424"/>
      <c r="P1" s="1424"/>
      <c r="Q1" s="1425" t="s">
        <v>5</v>
      </c>
      <c r="R1" s="1425"/>
      <c r="S1" s="1366" t="s">
        <v>226</v>
      </c>
      <c r="T1" s="1366"/>
      <c r="U1" s="1366"/>
      <c r="V1" s="1366"/>
      <c r="W1" s="1366"/>
      <c r="X1" s="1366"/>
      <c r="Y1" s="1366"/>
      <c r="Z1" s="1367"/>
    </row>
    <row r="2" spans="1:26" ht="23.25" customHeight="1" x14ac:dyDescent="0.25">
      <c r="A2" s="1414" t="s">
        <v>321</v>
      </c>
      <c r="B2" s="1414"/>
      <c r="C2" s="1414"/>
      <c r="D2" s="1414"/>
      <c r="E2" s="1414"/>
      <c r="F2" s="1414"/>
      <c r="G2" s="1414"/>
      <c r="H2" s="1372"/>
      <c r="I2" s="1372"/>
      <c r="J2" s="1372"/>
      <c r="K2" s="1372"/>
      <c r="L2" s="1372"/>
      <c r="M2" s="1372"/>
      <c r="N2" s="1372"/>
      <c r="O2" s="1372"/>
      <c r="P2" s="1372"/>
      <c r="Q2" s="1425"/>
      <c r="R2" s="1425"/>
      <c r="S2" s="1366"/>
      <c r="T2" s="1366"/>
      <c r="U2" s="1366"/>
      <c r="V2" s="1366"/>
      <c r="W2" s="1366"/>
      <c r="X2" s="1366"/>
      <c r="Y2" s="1366"/>
      <c r="Z2" s="1367"/>
    </row>
    <row r="3" spans="1:26" ht="23.25" customHeight="1" x14ac:dyDescent="0.25">
      <c r="A3" s="1414" t="s">
        <v>322</v>
      </c>
      <c r="B3" s="1414"/>
      <c r="C3" s="1414"/>
      <c r="D3" s="1414"/>
      <c r="E3" s="1414"/>
      <c r="F3" s="1414"/>
      <c r="G3" s="1414"/>
      <c r="H3" s="1372" t="s">
        <v>175</v>
      </c>
      <c r="I3" s="1372"/>
      <c r="J3" s="1372"/>
      <c r="K3" s="1372"/>
      <c r="L3" s="1372"/>
      <c r="M3" s="1372"/>
      <c r="N3" s="1372"/>
      <c r="O3" s="1372"/>
      <c r="P3" s="1372"/>
      <c r="Q3" s="1425"/>
      <c r="R3" s="1425"/>
      <c r="S3" s="1366"/>
      <c r="T3" s="1366"/>
      <c r="U3" s="1366"/>
      <c r="V3" s="1366"/>
      <c r="W3" s="1366"/>
      <c r="X3" s="1366"/>
      <c r="Y3" s="1366"/>
      <c r="Z3" s="1367"/>
    </row>
    <row r="4" spans="1:26" ht="23.25" customHeight="1" x14ac:dyDescent="0.25">
      <c r="A4" s="1415" t="s">
        <v>323</v>
      </c>
      <c r="B4" s="1416"/>
      <c r="C4" s="1416"/>
      <c r="D4" s="1416"/>
      <c r="E4" s="1416"/>
      <c r="F4" s="1416"/>
      <c r="G4" s="1417"/>
      <c r="H4" s="1372"/>
      <c r="I4" s="1372"/>
      <c r="J4" s="1372"/>
      <c r="K4" s="1372"/>
      <c r="L4" s="1372"/>
      <c r="M4" s="1372"/>
      <c r="N4" s="1372"/>
      <c r="O4" s="1372"/>
      <c r="P4" s="1372"/>
      <c r="Q4" s="1425"/>
      <c r="R4" s="1425"/>
      <c r="S4" s="1366"/>
      <c r="T4" s="1366"/>
      <c r="U4" s="1366"/>
      <c r="V4" s="1366"/>
      <c r="W4" s="1366"/>
      <c r="X4" s="1366"/>
      <c r="Y4" s="1366"/>
      <c r="Z4" s="1367"/>
    </row>
    <row r="5" spans="1:26" ht="9.75" customHeight="1" x14ac:dyDescent="0.3">
      <c r="A5" s="1373"/>
      <c r="B5" s="1374"/>
      <c r="C5" s="1374"/>
      <c r="D5" s="1374"/>
      <c r="E5" s="1374"/>
      <c r="F5" s="1374"/>
      <c r="G5" s="1374"/>
      <c r="H5" s="1374"/>
      <c r="I5" s="1374"/>
      <c r="J5" s="1374"/>
      <c r="K5" s="1374"/>
      <c r="L5" s="1374"/>
      <c r="M5" s="1374"/>
      <c r="N5" s="1374"/>
      <c r="O5" s="1374"/>
      <c r="P5" s="1374"/>
      <c r="Q5" s="1374"/>
      <c r="R5" s="1375"/>
      <c r="S5" s="1366"/>
      <c r="T5" s="1366"/>
      <c r="U5" s="1366"/>
      <c r="V5" s="1366"/>
      <c r="W5" s="1366"/>
      <c r="X5" s="1366"/>
      <c r="Y5" s="1366"/>
      <c r="Z5" s="1367"/>
    </row>
    <row r="6" spans="1:26" ht="24.75" customHeight="1" x14ac:dyDescent="0.3">
      <c r="A6" s="579"/>
      <c r="B6" s="580"/>
      <c r="C6" s="580"/>
      <c r="D6" s="580"/>
      <c r="E6" s="580"/>
      <c r="F6" s="580"/>
      <c r="G6" s="580"/>
      <c r="H6" s="581"/>
      <c r="I6" s="581"/>
      <c r="J6" s="581"/>
      <c r="K6" s="582"/>
      <c r="L6" s="1418" t="s">
        <v>204</v>
      </c>
      <c r="M6" s="1376"/>
      <c r="N6" s="1376"/>
      <c r="O6" s="1376"/>
      <c r="P6" s="1376"/>
      <c r="Q6" s="1376"/>
      <c r="R6" s="1377"/>
      <c r="S6" s="1366"/>
      <c r="T6" s="1366"/>
      <c r="U6" s="1366"/>
      <c r="V6" s="1366"/>
      <c r="W6" s="1366"/>
      <c r="X6" s="1366"/>
      <c r="Y6" s="1366"/>
      <c r="Z6" s="1367"/>
    </row>
    <row r="7" spans="1:26" ht="48.75" customHeight="1" x14ac:dyDescent="0.25">
      <c r="A7" s="1378" t="s">
        <v>92</v>
      </c>
      <c r="B7" s="1426"/>
      <c r="C7" s="1426"/>
      <c r="D7" s="1426"/>
      <c r="E7" s="1426"/>
      <c r="F7" s="1426"/>
      <c r="G7" s="1427" t="s">
        <v>163</v>
      </c>
      <c r="H7" s="1427"/>
      <c r="I7" s="1427"/>
      <c r="J7" s="1427"/>
      <c r="K7" s="1381"/>
      <c r="L7" s="1383" t="s">
        <v>7</v>
      </c>
      <c r="M7" s="1383"/>
      <c r="N7" s="583">
        <v>0</v>
      </c>
      <c r="O7" s="584"/>
      <c r="P7" s="585" t="s">
        <v>8</v>
      </c>
      <c r="Q7" s="583">
        <f>P21+P30</f>
        <v>20000000000</v>
      </c>
      <c r="R7" s="586"/>
      <c r="S7" s="1366"/>
      <c r="T7" s="1366"/>
      <c r="U7" s="1366"/>
      <c r="V7" s="1366"/>
      <c r="W7" s="1366"/>
      <c r="X7" s="1366"/>
      <c r="Y7" s="1366"/>
      <c r="Z7" s="1367"/>
    </row>
    <row r="8" spans="1:26" ht="27" customHeight="1" x14ac:dyDescent="0.25">
      <c r="A8" s="587"/>
      <c r="B8" s="767"/>
      <c r="C8" s="767"/>
      <c r="D8" s="767"/>
      <c r="E8" s="767"/>
      <c r="F8" s="767"/>
      <c r="G8" s="767"/>
      <c r="H8" s="767"/>
      <c r="I8" s="767"/>
      <c r="J8" s="767"/>
      <c r="K8" s="590"/>
      <c r="L8" s="1428" t="s">
        <v>9</v>
      </c>
      <c r="M8" s="1428"/>
      <c r="N8" s="768">
        <v>0</v>
      </c>
      <c r="O8" s="769"/>
      <c r="P8" s="710" t="s">
        <v>10</v>
      </c>
      <c r="Q8" s="768">
        <v>0</v>
      </c>
      <c r="R8" s="595"/>
      <c r="S8" s="1368"/>
      <c r="T8" s="1368"/>
      <c r="U8" s="1368"/>
      <c r="V8" s="1368"/>
      <c r="W8" s="1368"/>
      <c r="X8" s="1368"/>
      <c r="Y8" s="1368"/>
      <c r="Z8" s="1369"/>
    </row>
    <row r="9" spans="1:26" ht="20.25" customHeight="1" x14ac:dyDescent="0.3">
      <c r="A9" s="1378" t="s">
        <v>11</v>
      </c>
      <c r="B9" s="1426"/>
      <c r="C9" s="1426"/>
      <c r="D9" s="1426"/>
      <c r="E9" s="1426"/>
      <c r="F9" s="1426"/>
      <c r="G9" s="1426"/>
      <c r="H9" s="1429">
        <v>2018011000709</v>
      </c>
      <c r="I9" s="1429"/>
      <c r="J9" s="1429"/>
      <c r="K9" s="1413"/>
      <c r="L9" s="1430"/>
      <c r="M9" s="1430"/>
      <c r="N9" s="770"/>
      <c r="O9" s="771"/>
      <c r="P9" s="772"/>
      <c r="Q9" s="772"/>
      <c r="R9" s="599"/>
      <c r="S9" s="1408" t="s">
        <v>12</v>
      </c>
      <c r="T9" s="1361" t="s">
        <v>13</v>
      </c>
      <c r="U9" s="1432" t="s">
        <v>14</v>
      </c>
      <c r="V9" s="1361" t="s">
        <v>15</v>
      </c>
      <c r="W9" s="1361" t="s">
        <v>16</v>
      </c>
      <c r="X9" s="1361" t="s">
        <v>17</v>
      </c>
      <c r="Y9" s="1361" t="s">
        <v>18</v>
      </c>
      <c r="Z9" s="1361" t="s">
        <v>19</v>
      </c>
    </row>
    <row r="10" spans="1:26" ht="27" customHeight="1" x14ac:dyDescent="0.25">
      <c r="A10" s="773"/>
      <c r="B10" s="774"/>
      <c r="C10" s="774"/>
      <c r="D10" s="774"/>
      <c r="E10" s="774"/>
      <c r="F10" s="774"/>
      <c r="G10" s="774"/>
      <c r="H10" s="775"/>
      <c r="I10" s="775"/>
      <c r="J10" s="775"/>
      <c r="K10" s="776"/>
      <c r="L10" s="1404" t="s">
        <v>20</v>
      </c>
      <c r="M10" s="1404"/>
      <c r="N10" s="604">
        <f>+N7+N8+Q7+Q8</f>
        <v>20000000000</v>
      </c>
      <c r="O10" s="605"/>
      <c r="P10" s="606"/>
      <c r="Q10" s="606"/>
      <c r="R10" s="607"/>
      <c r="S10" s="1409"/>
      <c r="T10" s="1362"/>
      <c r="U10" s="1433"/>
      <c r="V10" s="1362"/>
      <c r="W10" s="1362"/>
      <c r="X10" s="1362"/>
      <c r="Y10" s="1362"/>
      <c r="Z10" s="1362"/>
    </row>
    <row r="11" spans="1:26" ht="43.5" customHeight="1" x14ac:dyDescent="0.25">
      <c r="A11" s="1405" t="s">
        <v>21</v>
      </c>
      <c r="B11" s="1376"/>
      <c r="C11" s="1376"/>
      <c r="D11" s="1376"/>
      <c r="E11" s="1376"/>
      <c r="F11" s="1376"/>
      <c r="G11" s="1376" t="s">
        <v>22</v>
      </c>
      <c r="H11" s="1376" t="s">
        <v>23</v>
      </c>
      <c r="I11" s="1376"/>
      <c r="J11" s="1372" t="s">
        <v>24</v>
      </c>
      <c r="K11" s="1372"/>
      <c r="L11" s="1362" t="s">
        <v>25</v>
      </c>
      <c r="M11" s="1362" t="s">
        <v>26</v>
      </c>
      <c r="N11" s="1362" t="s">
        <v>27</v>
      </c>
      <c r="O11" s="1362" t="s">
        <v>28</v>
      </c>
      <c r="P11" s="1362" t="s">
        <v>29</v>
      </c>
      <c r="Q11" s="1362" t="s">
        <v>30</v>
      </c>
      <c r="R11" s="1364" t="s">
        <v>31</v>
      </c>
      <c r="S11" s="1409"/>
      <c r="T11" s="1362"/>
      <c r="U11" s="1433"/>
      <c r="V11" s="1362"/>
      <c r="W11" s="1362"/>
      <c r="X11" s="1362"/>
      <c r="Y11" s="1362"/>
      <c r="Z11" s="1362"/>
    </row>
    <row r="12" spans="1:26" ht="39" customHeight="1" thickBot="1" x14ac:dyDescent="0.3">
      <c r="A12" s="629" t="s">
        <v>32</v>
      </c>
      <c r="B12" s="631" t="s">
        <v>33</v>
      </c>
      <c r="C12" s="631" t="s">
        <v>34</v>
      </c>
      <c r="D12" s="631" t="s">
        <v>109</v>
      </c>
      <c r="E12" s="631" t="s">
        <v>111</v>
      </c>
      <c r="F12" s="631" t="s">
        <v>62</v>
      </c>
      <c r="G12" s="1431"/>
      <c r="H12" s="631" t="s">
        <v>35</v>
      </c>
      <c r="I12" s="631" t="s">
        <v>36</v>
      </c>
      <c r="J12" s="634" t="s">
        <v>37</v>
      </c>
      <c r="K12" s="631" t="s">
        <v>38</v>
      </c>
      <c r="L12" s="1419"/>
      <c r="M12" s="1419"/>
      <c r="N12" s="1419"/>
      <c r="O12" s="1419"/>
      <c r="P12" s="1419"/>
      <c r="Q12" s="1419"/>
      <c r="R12" s="1420"/>
      <c r="S12" s="1409"/>
      <c r="T12" s="1362"/>
      <c r="U12" s="1433"/>
      <c r="V12" s="1362"/>
      <c r="W12" s="1362"/>
      <c r="X12" s="1362"/>
      <c r="Y12" s="1362"/>
      <c r="Z12" s="1362"/>
    </row>
    <row r="13" spans="1:26" s="665" customFormat="1" ht="52.5" customHeight="1" x14ac:dyDescent="0.3">
      <c r="A13" s="779">
        <v>1501</v>
      </c>
      <c r="B13" s="780" t="s">
        <v>85</v>
      </c>
      <c r="C13" s="625">
        <v>22</v>
      </c>
      <c r="D13" s="780" t="s">
        <v>106</v>
      </c>
      <c r="E13" s="780" t="s">
        <v>112</v>
      </c>
      <c r="F13" s="1441"/>
      <c r="G13" s="1442"/>
      <c r="H13" s="1442"/>
      <c r="I13" s="1442"/>
      <c r="J13" s="1443"/>
      <c r="K13" s="781" t="s">
        <v>118</v>
      </c>
      <c r="L13" s="618"/>
      <c r="M13" s="619">
        <f t="shared" ref="M13:R13" si="0">+M14</f>
        <v>2416746000</v>
      </c>
      <c r="N13" s="619">
        <f t="shared" si="0"/>
        <v>15163321000</v>
      </c>
      <c r="O13" s="619">
        <f t="shared" si="0"/>
        <v>36678999.999999993</v>
      </c>
      <c r="P13" s="619">
        <f t="shared" si="0"/>
        <v>15200000000</v>
      </c>
      <c r="Q13" s="619">
        <f t="shared" si="0"/>
        <v>0</v>
      </c>
      <c r="R13" s="620">
        <f t="shared" si="0"/>
        <v>15200000000</v>
      </c>
      <c r="S13" s="782"/>
      <c r="T13" s="783"/>
      <c r="U13" s="784"/>
      <c r="V13" s="783"/>
      <c r="W13" s="783"/>
      <c r="X13" s="783"/>
      <c r="Y13" s="783"/>
      <c r="Z13" s="783"/>
    </row>
    <row r="14" spans="1:26" s="665" customFormat="1" ht="36" customHeight="1" thickBot="1" x14ac:dyDescent="0.35">
      <c r="A14" s="785">
        <v>1501</v>
      </c>
      <c r="B14" s="786" t="s">
        <v>85</v>
      </c>
      <c r="C14" s="634">
        <v>22</v>
      </c>
      <c r="D14" s="786" t="s">
        <v>106</v>
      </c>
      <c r="E14" s="786" t="s">
        <v>112</v>
      </c>
      <c r="F14" s="786" t="s">
        <v>94</v>
      </c>
      <c r="G14" s="1400"/>
      <c r="H14" s="1401"/>
      <c r="I14" s="1401"/>
      <c r="J14" s="1402"/>
      <c r="K14" s="635" t="s">
        <v>119</v>
      </c>
      <c r="L14" s="787"/>
      <c r="M14" s="637">
        <f>SUM(M17:M20)</f>
        <v>2416746000</v>
      </c>
      <c r="N14" s="637">
        <f>SUM(N15:N20)</f>
        <v>15163321000</v>
      </c>
      <c r="O14" s="637">
        <f>SUM(O15:O20)</f>
        <v>36678999.999999993</v>
      </c>
      <c r="P14" s="637">
        <f>SUM(P15:P20)</f>
        <v>15200000000</v>
      </c>
      <c r="Q14" s="637">
        <f>SUM(Q15:Q20)</f>
        <v>0</v>
      </c>
      <c r="R14" s="638">
        <f>SUM(R15:R20)</f>
        <v>15200000000</v>
      </c>
      <c r="S14" s="788"/>
      <c r="T14" s="789"/>
      <c r="U14" s="790"/>
      <c r="V14" s="791"/>
      <c r="W14" s="783"/>
      <c r="X14" s="783"/>
      <c r="Y14" s="783"/>
      <c r="Z14" s="783"/>
    </row>
    <row r="15" spans="1:26" ht="39" customHeight="1" x14ac:dyDescent="0.25">
      <c r="A15" s="792">
        <v>1501</v>
      </c>
      <c r="B15" s="647" t="s">
        <v>85</v>
      </c>
      <c r="C15" s="647" t="s">
        <v>101</v>
      </c>
      <c r="D15" s="647" t="s">
        <v>106</v>
      </c>
      <c r="E15" s="647" t="s">
        <v>112</v>
      </c>
      <c r="F15" s="647" t="s">
        <v>94</v>
      </c>
      <c r="G15" s="792">
        <v>11</v>
      </c>
      <c r="H15" s="649" t="s">
        <v>39</v>
      </c>
      <c r="I15" s="649"/>
      <c r="J15" s="793">
        <v>1</v>
      </c>
      <c r="K15" s="794" t="s">
        <v>162</v>
      </c>
      <c r="L15" s="648">
        <v>672</v>
      </c>
      <c r="M15" s="655">
        <v>11864850</v>
      </c>
      <c r="N15" s="655">
        <f t="shared" ref="N15:N16" si="1">SUM(L15*M15)</f>
        <v>7973179200</v>
      </c>
      <c r="O15" s="655">
        <v>34398624.799999997</v>
      </c>
      <c r="P15" s="655">
        <f t="shared" ref="P15:P16" si="2">SUM(N15+O15)</f>
        <v>8007577824.8000002</v>
      </c>
      <c r="Q15" s="795">
        <v>0</v>
      </c>
      <c r="R15" s="655">
        <f t="shared" ref="R15:R16" si="3">SUM(P15-Q15)</f>
        <v>8007577824.8000002</v>
      </c>
      <c r="S15" s="788"/>
      <c r="T15" s="789"/>
      <c r="U15" s="796"/>
      <c r="V15" s="797"/>
      <c r="W15" s="798"/>
      <c r="X15" s="798"/>
      <c r="Y15" s="798"/>
      <c r="Z15" s="799"/>
    </row>
    <row r="16" spans="1:26" ht="39" customHeight="1" x14ac:dyDescent="0.25">
      <c r="A16" s="800">
        <v>1501</v>
      </c>
      <c r="B16" s="667" t="s">
        <v>85</v>
      </c>
      <c r="C16" s="667" t="s">
        <v>101</v>
      </c>
      <c r="D16" s="667" t="s">
        <v>106</v>
      </c>
      <c r="E16" s="667" t="s">
        <v>112</v>
      </c>
      <c r="F16" s="667" t="s">
        <v>94</v>
      </c>
      <c r="G16" s="800">
        <v>11</v>
      </c>
      <c r="H16" s="669" t="s">
        <v>39</v>
      </c>
      <c r="I16" s="669"/>
      <c r="J16" s="801">
        <v>2</v>
      </c>
      <c r="K16" s="802" t="s">
        <v>316</v>
      </c>
      <c r="L16" s="668">
        <v>4</v>
      </c>
      <c r="M16" s="675">
        <v>20276900</v>
      </c>
      <c r="N16" s="675">
        <f t="shared" si="1"/>
        <v>81107600</v>
      </c>
      <c r="O16" s="675">
        <v>324430.40000000002</v>
      </c>
      <c r="P16" s="675">
        <f t="shared" si="2"/>
        <v>81432030.400000006</v>
      </c>
      <c r="Q16" s="803">
        <v>0</v>
      </c>
      <c r="R16" s="675">
        <f t="shared" si="3"/>
        <v>81432030.400000006</v>
      </c>
      <c r="S16" s="788"/>
      <c r="T16" s="789"/>
      <c r="U16" s="796"/>
      <c r="V16" s="797"/>
      <c r="W16" s="798"/>
      <c r="X16" s="798"/>
      <c r="Y16" s="798"/>
      <c r="Z16" s="799"/>
    </row>
    <row r="17" spans="1:29" ht="39" customHeight="1" x14ac:dyDescent="0.25">
      <c r="A17" s="800">
        <v>1501</v>
      </c>
      <c r="B17" s="667" t="s">
        <v>85</v>
      </c>
      <c r="C17" s="667" t="s">
        <v>101</v>
      </c>
      <c r="D17" s="667" t="s">
        <v>106</v>
      </c>
      <c r="E17" s="667" t="s">
        <v>112</v>
      </c>
      <c r="F17" s="667" t="s">
        <v>94</v>
      </c>
      <c r="G17" s="800">
        <v>11</v>
      </c>
      <c r="H17" s="669" t="s">
        <v>39</v>
      </c>
      <c r="I17" s="669"/>
      <c r="J17" s="801">
        <v>3</v>
      </c>
      <c r="K17" s="802" t="s">
        <v>317</v>
      </c>
      <c r="L17" s="668">
        <v>3</v>
      </c>
      <c r="M17" s="675">
        <v>162995400</v>
      </c>
      <c r="N17" s="675">
        <f t="shared" ref="N17:N20" si="4">SUM(L17*M17)</f>
        <v>488986200</v>
      </c>
      <c r="O17" s="675">
        <v>1955944.8</v>
      </c>
      <c r="P17" s="675">
        <f t="shared" ref="P17:P19" si="5">SUM(N17+O17)</f>
        <v>490942144.80000001</v>
      </c>
      <c r="Q17" s="803">
        <v>0</v>
      </c>
      <c r="R17" s="675">
        <f t="shared" ref="R17:R20" si="6">SUM(P17-Q17)</f>
        <v>490942144.80000001</v>
      </c>
      <c r="S17" s="788"/>
      <c r="T17" s="789"/>
      <c r="U17" s="796"/>
      <c r="V17" s="797"/>
      <c r="W17" s="798"/>
      <c r="X17" s="798"/>
      <c r="Y17" s="798"/>
      <c r="Z17" s="799"/>
    </row>
    <row r="18" spans="1:29" ht="44.25" customHeight="1" x14ac:dyDescent="0.25">
      <c r="A18" s="800">
        <v>1501</v>
      </c>
      <c r="B18" s="667" t="s">
        <v>85</v>
      </c>
      <c r="C18" s="667" t="s">
        <v>101</v>
      </c>
      <c r="D18" s="667" t="s">
        <v>106</v>
      </c>
      <c r="E18" s="667" t="s">
        <v>112</v>
      </c>
      <c r="F18" s="667" t="s">
        <v>94</v>
      </c>
      <c r="G18" s="800">
        <v>11</v>
      </c>
      <c r="H18" s="669" t="s">
        <v>39</v>
      </c>
      <c r="I18" s="669"/>
      <c r="J18" s="800">
        <v>4</v>
      </c>
      <c r="K18" s="802" t="s">
        <v>318</v>
      </c>
      <c r="L18" s="800">
        <v>1</v>
      </c>
      <c r="M18" s="675">
        <v>2000000000</v>
      </c>
      <c r="N18" s="675">
        <f t="shared" si="4"/>
        <v>2000000000</v>
      </c>
      <c r="O18" s="675">
        <v>0</v>
      </c>
      <c r="P18" s="675">
        <f t="shared" si="5"/>
        <v>2000000000</v>
      </c>
      <c r="Q18" s="675">
        <v>0</v>
      </c>
      <c r="R18" s="675">
        <f t="shared" si="6"/>
        <v>2000000000</v>
      </c>
      <c r="S18" s="798"/>
      <c r="T18" s="798"/>
      <c r="U18" s="804"/>
      <c r="V18" s="805"/>
      <c r="W18" s="798"/>
      <c r="X18" s="798"/>
      <c r="Y18" s="798"/>
      <c r="Z18" s="799"/>
    </row>
    <row r="19" spans="1:29" ht="49.5" customHeight="1" x14ac:dyDescent="0.25">
      <c r="A19" s="800">
        <v>1501</v>
      </c>
      <c r="B19" s="667" t="s">
        <v>85</v>
      </c>
      <c r="C19" s="667" t="s">
        <v>101</v>
      </c>
      <c r="D19" s="667" t="s">
        <v>106</v>
      </c>
      <c r="E19" s="667" t="s">
        <v>112</v>
      </c>
      <c r="F19" s="667" t="s">
        <v>94</v>
      </c>
      <c r="G19" s="800">
        <v>11</v>
      </c>
      <c r="H19" s="669" t="s">
        <v>39</v>
      </c>
      <c r="I19" s="669"/>
      <c r="J19" s="800">
        <v>5</v>
      </c>
      <c r="K19" s="802" t="s">
        <v>319</v>
      </c>
      <c r="L19" s="800">
        <v>16</v>
      </c>
      <c r="M19" s="675">
        <v>245000000</v>
      </c>
      <c r="N19" s="675">
        <f t="shared" si="4"/>
        <v>3920000000</v>
      </c>
      <c r="O19" s="675">
        <v>0</v>
      </c>
      <c r="P19" s="675">
        <f t="shared" si="5"/>
        <v>3920000000</v>
      </c>
      <c r="Q19" s="675">
        <v>0</v>
      </c>
      <c r="R19" s="675">
        <f t="shared" si="6"/>
        <v>3920000000</v>
      </c>
      <c r="S19" s="798"/>
      <c r="T19" s="798"/>
      <c r="U19" s="804"/>
      <c r="V19" s="805"/>
      <c r="W19" s="798"/>
      <c r="X19" s="798"/>
      <c r="Y19" s="798"/>
      <c r="Z19" s="799"/>
    </row>
    <row r="20" spans="1:29" s="815" customFormat="1" ht="49.5" customHeight="1" x14ac:dyDescent="0.25">
      <c r="A20" s="806">
        <v>1501</v>
      </c>
      <c r="B20" s="807" t="s">
        <v>85</v>
      </c>
      <c r="C20" s="806">
        <v>22</v>
      </c>
      <c r="D20" s="807" t="s">
        <v>106</v>
      </c>
      <c r="E20" s="807" t="s">
        <v>112</v>
      </c>
      <c r="F20" s="807" t="s">
        <v>94</v>
      </c>
      <c r="G20" s="806">
        <v>11</v>
      </c>
      <c r="H20" s="808" t="s">
        <v>93</v>
      </c>
      <c r="I20" s="808"/>
      <c r="J20" s="806">
        <v>6</v>
      </c>
      <c r="K20" s="809" t="s">
        <v>320</v>
      </c>
      <c r="L20" s="800">
        <v>80</v>
      </c>
      <c r="M20" s="803">
        <v>8750600</v>
      </c>
      <c r="N20" s="803">
        <f t="shared" si="4"/>
        <v>700048000</v>
      </c>
      <c r="O20" s="803">
        <v>0</v>
      </c>
      <c r="P20" s="803">
        <f t="shared" ref="P20" si="7">SUM(N20+O20)</f>
        <v>700048000</v>
      </c>
      <c r="Q20" s="803">
        <v>0</v>
      </c>
      <c r="R20" s="803">
        <f t="shared" si="6"/>
        <v>700048000</v>
      </c>
      <c r="S20" s="810"/>
      <c r="T20" s="810"/>
      <c r="U20" s="811"/>
      <c r="V20" s="812"/>
      <c r="W20" s="808"/>
      <c r="X20" s="806"/>
      <c r="Y20" s="813"/>
      <c r="Z20" s="814"/>
    </row>
    <row r="21" spans="1:29" ht="39.75" customHeight="1" thickBot="1" x14ac:dyDescent="0.3">
      <c r="A21" s="1435" t="s">
        <v>50</v>
      </c>
      <c r="B21" s="1436"/>
      <c r="C21" s="1436"/>
      <c r="D21" s="1436"/>
      <c r="E21" s="1436"/>
      <c r="F21" s="1436"/>
      <c r="G21" s="1436"/>
      <c r="H21" s="1436"/>
      <c r="I21" s="1436"/>
      <c r="J21" s="1436"/>
      <c r="K21" s="1436"/>
      <c r="L21" s="1437"/>
      <c r="M21" s="839">
        <f t="shared" ref="M21:R21" si="8">SUM(M15:M20)</f>
        <v>2448887750</v>
      </c>
      <c r="N21" s="839">
        <f t="shared" si="8"/>
        <v>15163321000</v>
      </c>
      <c r="O21" s="839">
        <f t="shared" si="8"/>
        <v>36678999.999999993</v>
      </c>
      <c r="P21" s="839">
        <f t="shared" si="8"/>
        <v>15200000000</v>
      </c>
      <c r="Q21" s="839">
        <f t="shared" si="8"/>
        <v>0</v>
      </c>
      <c r="R21" s="839">
        <f t="shared" si="8"/>
        <v>15200000000</v>
      </c>
      <c r="S21" s="788"/>
      <c r="T21" s="788"/>
      <c r="U21" s="804"/>
      <c r="V21" s="805"/>
      <c r="W21" s="669"/>
      <c r="X21" s="800"/>
      <c r="Y21" s="817"/>
      <c r="Z21" s="799"/>
    </row>
    <row r="22" spans="1:29" s="665" customFormat="1" ht="59.25" customHeight="1" x14ac:dyDescent="0.3">
      <c r="A22" s="779">
        <v>1501</v>
      </c>
      <c r="B22" s="780" t="s">
        <v>85</v>
      </c>
      <c r="C22" s="625">
        <v>22</v>
      </c>
      <c r="D22" s="780" t="s">
        <v>106</v>
      </c>
      <c r="E22" s="780" t="s">
        <v>120</v>
      </c>
      <c r="F22" s="1441"/>
      <c r="G22" s="1442"/>
      <c r="H22" s="1442"/>
      <c r="I22" s="1442"/>
      <c r="J22" s="1443"/>
      <c r="K22" s="781" t="s">
        <v>121</v>
      </c>
      <c r="L22" s="625"/>
      <c r="M22" s="619">
        <f>+M23</f>
        <v>4800000000</v>
      </c>
      <c r="N22" s="619">
        <f t="shared" ref="N22:R22" si="9">+N23</f>
        <v>4800000000</v>
      </c>
      <c r="O22" s="619">
        <f t="shared" si="9"/>
        <v>0</v>
      </c>
      <c r="P22" s="619">
        <f t="shared" si="9"/>
        <v>4800000000</v>
      </c>
      <c r="Q22" s="619">
        <f>+Q23</f>
        <v>0</v>
      </c>
      <c r="R22" s="620">
        <f t="shared" si="9"/>
        <v>4800000000</v>
      </c>
      <c r="S22" s="788"/>
      <c r="T22" s="788"/>
      <c r="U22" s="788"/>
      <c r="V22" s="788"/>
      <c r="W22" s="680"/>
      <c r="X22" s="686"/>
      <c r="Y22" s="796"/>
      <c r="Z22" s="805"/>
      <c r="AA22" s="819"/>
    </row>
    <row r="23" spans="1:29" s="665" customFormat="1" ht="39" customHeight="1" thickBot="1" x14ac:dyDescent="0.35">
      <c r="A23" s="785">
        <v>1501</v>
      </c>
      <c r="B23" s="786" t="s">
        <v>85</v>
      </c>
      <c r="C23" s="634">
        <v>22</v>
      </c>
      <c r="D23" s="786" t="s">
        <v>106</v>
      </c>
      <c r="E23" s="786" t="s">
        <v>120</v>
      </c>
      <c r="F23" s="786" t="s">
        <v>94</v>
      </c>
      <c r="G23" s="1400"/>
      <c r="H23" s="1401"/>
      <c r="I23" s="1401"/>
      <c r="J23" s="1402"/>
      <c r="K23" s="635" t="s">
        <v>119</v>
      </c>
      <c r="L23" s="634"/>
      <c r="M23" s="637">
        <f>SUM(M24:M29)</f>
        <v>4800000000</v>
      </c>
      <c r="N23" s="637">
        <f t="shared" ref="N23:R23" si="10">SUM(N24:N29)</f>
        <v>4800000000</v>
      </c>
      <c r="O23" s="637">
        <f t="shared" si="10"/>
        <v>0</v>
      </c>
      <c r="P23" s="637">
        <f t="shared" si="10"/>
        <v>4800000000</v>
      </c>
      <c r="Q23" s="637">
        <f t="shared" si="10"/>
        <v>0</v>
      </c>
      <c r="R23" s="638">
        <f t="shared" si="10"/>
        <v>4800000000</v>
      </c>
      <c r="S23" s="788"/>
      <c r="T23" s="682"/>
      <c r="U23" s="804"/>
      <c r="V23" s="805"/>
      <c r="W23" s="680"/>
      <c r="X23" s="686"/>
      <c r="Y23" s="682"/>
      <c r="Z23" s="683"/>
    </row>
    <row r="24" spans="1:29" ht="36.75" customHeight="1" x14ac:dyDescent="0.25">
      <c r="A24" s="792">
        <v>1501</v>
      </c>
      <c r="B24" s="647" t="s">
        <v>85</v>
      </c>
      <c r="C24" s="647" t="s">
        <v>101</v>
      </c>
      <c r="D24" s="647" t="s">
        <v>106</v>
      </c>
      <c r="E24" s="647" t="s">
        <v>120</v>
      </c>
      <c r="F24" s="647" t="s">
        <v>94</v>
      </c>
      <c r="G24" s="792">
        <v>11</v>
      </c>
      <c r="H24" s="649" t="s">
        <v>39</v>
      </c>
      <c r="I24" s="649"/>
      <c r="J24" s="792">
        <v>7</v>
      </c>
      <c r="K24" s="794" t="s">
        <v>206</v>
      </c>
      <c r="L24" s="792">
        <v>1</v>
      </c>
      <c r="M24" s="655">
        <v>700000000</v>
      </c>
      <c r="N24" s="655">
        <f>SUM(L24*M24)</f>
        <v>700000000</v>
      </c>
      <c r="O24" s="655">
        <v>0</v>
      </c>
      <c r="P24" s="655">
        <f>SUM(N24+O24)</f>
        <v>700000000</v>
      </c>
      <c r="Q24" s="655"/>
      <c r="R24" s="655">
        <f>SUM(P24-Q24)</f>
        <v>700000000</v>
      </c>
      <c r="S24" s="798"/>
      <c r="T24" s="798"/>
      <c r="U24" s="804"/>
      <c r="V24" s="805"/>
      <c r="W24" s="681"/>
      <c r="X24" s="800"/>
      <c r="Y24" s="817"/>
      <c r="Z24" s="799"/>
    </row>
    <row r="25" spans="1:29" ht="58.5" x14ac:dyDescent="0.25">
      <c r="A25" s="800">
        <v>1501</v>
      </c>
      <c r="B25" s="667" t="s">
        <v>85</v>
      </c>
      <c r="C25" s="667" t="s">
        <v>101</v>
      </c>
      <c r="D25" s="667" t="s">
        <v>106</v>
      </c>
      <c r="E25" s="667" t="s">
        <v>120</v>
      </c>
      <c r="F25" s="667" t="s">
        <v>94</v>
      </c>
      <c r="G25" s="800">
        <v>11</v>
      </c>
      <c r="H25" s="669" t="s">
        <v>39</v>
      </c>
      <c r="I25" s="669"/>
      <c r="J25" s="800">
        <v>8</v>
      </c>
      <c r="K25" s="802" t="s">
        <v>207</v>
      </c>
      <c r="L25" s="800">
        <v>1</v>
      </c>
      <c r="M25" s="675">
        <v>1400000000</v>
      </c>
      <c r="N25" s="675">
        <f t="shared" ref="N25:N29" si="11">SUM(L25*M25)</f>
        <v>1400000000</v>
      </c>
      <c r="O25" s="675">
        <v>0</v>
      </c>
      <c r="P25" s="675">
        <f t="shared" ref="P25:P29" si="12">SUM(N25+O25)</f>
        <v>1400000000</v>
      </c>
      <c r="Q25" s="675"/>
      <c r="R25" s="675">
        <f t="shared" ref="R25:R29" si="13">SUM(P25-Q25)</f>
        <v>1400000000</v>
      </c>
      <c r="S25" s="788"/>
      <c r="T25" s="788"/>
      <c r="U25" s="804"/>
      <c r="V25" s="805"/>
      <c r="W25" s="669"/>
      <c r="X25" s="800"/>
      <c r="Y25" s="817"/>
      <c r="Z25" s="799"/>
    </row>
    <row r="26" spans="1:29" ht="49.5" customHeight="1" x14ac:dyDescent="0.25">
      <c r="A26" s="800">
        <v>1501</v>
      </c>
      <c r="B26" s="667" t="s">
        <v>85</v>
      </c>
      <c r="C26" s="667" t="s">
        <v>101</v>
      </c>
      <c r="D26" s="667" t="s">
        <v>106</v>
      </c>
      <c r="E26" s="667" t="s">
        <v>120</v>
      </c>
      <c r="F26" s="667" t="s">
        <v>94</v>
      </c>
      <c r="G26" s="800">
        <v>11</v>
      </c>
      <c r="H26" s="669" t="s">
        <v>39</v>
      </c>
      <c r="I26" s="669"/>
      <c r="J26" s="800">
        <v>9</v>
      </c>
      <c r="K26" s="802" t="s">
        <v>208</v>
      </c>
      <c r="L26" s="800">
        <v>1</v>
      </c>
      <c r="M26" s="675">
        <v>1100000000</v>
      </c>
      <c r="N26" s="675">
        <f t="shared" si="11"/>
        <v>1100000000</v>
      </c>
      <c r="O26" s="675">
        <v>0</v>
      </c>
      <c r="P26" s="675">
        <f t="shared" si="12"/>
        <v>1100000000</v>
      </c>
      <c r="Q26" s="675"/>
      <c r="R26" s="675">
        <f t="shared" si="13"/>
        <v>1100000000</v>
      </c>
      <c r="S26" s="788"/>
      <c r="T26" s="788"/>
      <c r="U26" s="804"/>
      <c r="V26" s="805"/>
      <c r="W26" s="669"/>
      <c r="X26" s="800"/>
      <c r="Y26" s="817"/>
      <c r="Z26" s="799"/>
    </row>
    <row r="27" spans="1:29" ht="61.5" customHeight="1" x14ac:dyDescent="0.25">
      <c r="A27" s="800">
        <v>1501</v>
      </c>
      <c r="B27" s="667" t="s">
        <v>85</v>
      </c>
      <c r="C27" s="667" t="s">
        <v>101</v>
      </c>
      <c r="D27" s="667" t="s">
        <v>106</v>
      </c>
      <c r="E27" s="667" t="s">
        <v>120</v>
      </c>
      <c r="F27" s="667" t="s">
        <v>94</v>
      </c>
      <c r="G27" s="800">
        <v>11</v>
      </c>
      <c r="H27" s="669" t="s">
        <v>39</v>
      </c>
      <c r="I27" s="669"/>
      <c r="J27" s="800">
        <v>10</v>
      </c>
      <c r="K27" s="802" t="s">
        <v>209</v>
      </c>
      <c r="L27" s="800">
        <v>1</v>
      </c>
      <c r="M27" s="675">
        <v>100000000</v>
      </c>
      <c r="N27" s="675">
        <f t="shared" si="11"/>
        <v>100000000</v>
      </c>
      <c r="O27" s="675">
        <v>0</v>
      </c>
      <c r="P27" s="675">
        <f t="shared" si="12"/>
        <v>100000000</v>
      </c>
      <c r="Q27" s="675"/>
      <c r="R27" s="675">
        <f t="shared" si="13"/>
        <v>100000000</v>
      </c>
      <c r="S27" s="788"/>
      <c r="T27" s="788"/>
      <c r="U27" s="804"/>
      <c r="V27" s="805"/>
      <c r="W27" s="669"/>
      <c r="X27" s="800"/>
      <c r="Y27" s="817"/>
      <c r="Z27" s="799"/>
    </row>
    <row r="28" spans="1:29" ht="49.5" customHeight="1" x14ac:dyDescent="0.25">
      <c r="A28" s="800">
        <v>1501</v>
      </c>
      <c r="B28" s="667" t="s">
        <v>85</v>
      </c>
      <c r="C28" s="667" t="s">
        <v>101</v>
      </c>
      <c r="D28" s="667" t="s">
        <v>106</v>
      </c>
      <c r="E28" s="667" t="s">
        <v>120</v>
      </c>
      <c r="F28" s="667" t="s">
        <v>94</v>
      </c>
      <c r="G28" s="800">
        <v>11</v>
      </c>
      <c r="H28" s="669" t="s">
        <v>39</v>
      </c>
      <c r="I28" s="669"/>
      <c r="J28" s="800">
        <v>11</v>
      </c>
      <c r="K28" s="802" t="s">
        <v>210</v>
      </c>
      <c r="L28" s="800">
        <v>1</v>
      </c>
      <c r="M28" s="675">
        <v>800000000</v>
      </c>
      <c r="N28" s="675">
        <f t="shared" si="11"/>
        <v>800000000</v>
      </c>
      <c r="O28" s="675">
        <v>0</v>
      </c>
      <c r="P28" s="675">
        <f t="shared" si="12"/>
        <v>800000000</v>
      </c>
      <c r="Q28" s="675"/>
      <c r="R28" s="675">
        <f t="shared" si="13"/>
        <v>800000000</v>
      </c>
      <c r="S28" s="788"/>
      <c r="T28" s="788"/>
      <c r="U28" s="804"/>
      <c r="V28" s="805"/>
      <c r="W28" s="669"/>
      <c r="X28" s="800"/>
      <c r="Y28" s="817"/>
      <c r="Z28" s="799"/>
    </row>
    <row r="29" spans="1:29" ht="43.9" customHeight="1" x14ac:dyDescent="0.25">
      <c r="A29" s="800">
        <v>1501</v>
      </c>
      <c r="B29" s="667" t="s">
        <v>85</v>
      </c>
      <c r="C29" s="800">
        <v>22</v>
      </c>
      <c r="D29" s="667" t="s">
        <v>106</v>
      </c>
      <c r="E29" s="667" t="s">
        <v>120</v>
      </c>
      <c r="F29" s="667" t="s">
        <v>94</v>
      </c>
      <c r="G29" s="800">
        <v>11</v>
      </c>
      <c r="H29" s="669" t="s">
        <v>93</v>
      </c>
      <c r="I29" s="669"/>
      <c r="J29" s="800">
        <v>12</v>
      </c>
      <c r="K29" s="802" t="s">
        <v>211</v>
      </c>
      <c r="L29" s="800">
        <v>1</v>
      </c>
      <c r="M29" s="675">
        <v>700000000</v>
      </c>
      <c r="N29" s="675">
        <f t="shared" si="11"/>
        <v>700000000</v>
      </c>
      <c r="O29" s="675">
        <v>0</v>
      </c>
      <c r="P29" s="675">
        <f t="shared" si="12"/>
        <v>700000000</v>
      </c>
      <c r="Q29" s="675"/>
      <c r="R29" s="675">
        <f t="shared" si="13"/>
        <v>700000000</v>
      </c>
      <c r="S29" s="788"/>
      <c r="T29" s="817"/>
      <c r="U29" s="820"/>
      <c r="V29" s="805"/>
      <c r="W29" s="669"/>
      <c r="X29" s="800"/>
      <c r="Y29" s="817"/>
      <c r="Z29" s="799"/>
    </row>
    <row r="30" spans="1:29" s="826" customFormat="1" ht="39" customHeight="1" x14ac:dyDescent="0.25">
      <c r="A30" s="1438" t="s">
        <v>50</v>
      </c>
      <c r="B30" s="1438"/>
      <c r="C30" s="1438"/>
      <c r="D30" s="1438"/>
      <c r="E30" s="1438"/>
      <c r="F30" s="1438"/>
      <c r="G30" s="1438"/>
      <c r="H30" s="1438"/>
      <c r="I30" s="1438"/>
      <c r="J30" s="1438"/>
      <c r="K30" s="1438"/>
      <c r="L30" s="1438"/>
      <c r="M30" s="816">
        <f>SUM(M24:M29)</f>
        <v>4800000000</v>
      </c>
      <c r="N30" s="816">
        <f t="shared" ref="N30:R30" si="14">SUM(N24:N29)</f>
        <v>4800000000</v>
      </c>
      <c r="O30" s="816">
        <f t="shared" si="14"/>
        <v>0</v>
      </c>
      <c r="P30" s="816">
        <f t="shared" si="14"/>
        <v>4800000000</v>
      </c>
      <c r="Q30" s="816">
        <f t="shared" si="14"/>
        <v>0</v>
      </c>
      <c r="R30" s="816">
        <f t="shared" si="14"/>
        <v>4800000000</v>
      </c>
      <c r="S30" s="818"/>
      <c r="T30" s="818"/>
      <c r="U30" s="821" t="s">
        <v>198</v>
      </c>
      <c r="V30" s="805"/>
      <c r="W30" s="822"/>
      <c r="X30" s="823"/>
      <c r="Y30" s="824"/>
      <c r="Z30" s="825"/>
      <c r="AA30" s="825"/>
      <c r="AB30" s="824"/>
      <c r="AC30" s="800"/>
    </row>
    <row r="31" spans="1:29" ht="32.25" customHeight="1" x14ac:dyDescent="0.25">
      <c r="A31" s="827" t="s">
        <v>44</v>
      </c>
      <c r="B31" s="828"/>
      <c r="C31" s="828"/>
      <c r="D31" s="828"/>
      <c r="E31" s="828"/>
      <c r="F31" s="828"/>
      <c r="G31" s="828"/>
      <c r="H31" s="828"/>
      <c r="I31" s="828"/>
      <c r="J31" s="828"/>
      <c r="K31" s="1439"/>
      <c r="L31" s="1440"/>
      <c r="M31" s="816">
        <f>M30+M21</f>
        <v>7248887750</v>
      </c>
      <c r="N31" s="816">
        <f t="shared" ref="N31:R31" si="15">N30+N21</f>
        <v>19963321000</v>
      </c>
      <c r="O31" s="816">
        <f t="shared" si="15"/>
        <v>36678999.999999993</v>
      </c>
      <c r="P31" s="816">
        <f>P30+P21</f>
        <v>20000000000</v>
      </c>
      <c r="Q31" s="816">
        <f t="shared" si="15"/>
        <v>0</v>
      </c>
      <c r="R31" s="816">
        <f t="shared" si="15"/>
        <v>20000000000</v>
      </c>
    </row>
    <row r="32" spans="1:29" ht="126" customHeight="1" x14ac:dyDescent="0.25">
      <c r="A32" s="1359" t="s">
        <v>196</v>
      </c>
      <c r="B32" s="1355"/>
      <c r="C32" s="1355"/>
      <c r="D32" s="1355"/>
      <c r="E32" s="1355"/>
      <c r="F32" s="1355"/>
      <c r="G32" s="1355"/>
      <c r="H32" s="1355"/>
      <c r="I32" s="1355"/>
      <c r="J32" s="1355"/>
      <c r="K32" s="1356"/>
      <c r="L32" s="700" t="s">
        <v>45</v>
      </c>
      <c r="M32" s="1357" t="s">
        <v>201</v>
      </c>
      <c r="N32" s="1357"/>
      <c r="O32" s="1358"/>
      <c r="P32" s="1359" t="s">
        <v>185</v>
      </c>
      <c r="Q32" s="1357"/>
      <c r="R32" s="1358"/>
      <c r="S32" s="830"/>
      <c r="T32" s="831"/>
    </row>
    <row r="33" spans="1:21" ht="39" customHeight="1" x14ac:dyDescent="0.25">
      <c r="A33" s="1359" t="s">
        <v>46</v>
      </c>
      <c r="B33" s="1357"/>
      <c r="C33" s="1434">
        <v>44562</v>
      </c>
      <c r="D33" s="1434"/>
      <c r="E33" s="1434"/>
      <c r="F33" s="1434"/>
      <c r="G33" s="1434"/>
      <c r="H33" s="1434"/>
      <c r="I33" s="1434"/>
      <c r="J33" s="1434"/>
      <c r="K33" s="1444"/>
      <c r="L33" s="832" t="str">
        <f>+A33</f>
        <v>FECHA:</v>
      </c>
      <c r="M33" s="1434">
        <f>+C33</f>
        <v>44562</v>
      </c>
      <c r="N33" s="1357"/>
      <c r="O33" s="1357"/>
      <c r="P33" s="833" t="str">
        <f>+L33</f>
        <v>FECHA:</v>
      </c>
      <c r="Q33" s="1434">
        <f>+M33</f>
        <v>44562</v>
      </c>
      <c r="R33" s="1358"/>
      <c r="S33" s="831"/>
      <c r="T33" s="830"/>
      <c r="U33" s="834"/>
    </row>
    <row r="36" spans="1:21" ht="20.25" x14ac:dyDescent="0.25">
      <c r="P36" s="835" t="s">
        <v>87</v>
      </c>
      <c r="Q36" s="818"/>
      <c r="R36" s="818"/>
    </row>
    <row r="37" spans="1:21" s="710" customFormat="1" ht="32.25" customHeight="1" x14ac:dyDescent="0.25">
      <c r="M37" s="765">
        <v>28548000000</v>
      </c>
      <c r="P37" s="835" t="s">
        <v>59</v>
      </c>
      <c r="Q37" s="818"/>
      <c r="R37" s="836"/>
      <c r="U37" s="837"/>
    </row>
    <row r="38" spans="1:21" ht="32.25" customHeight="1" x14ac:dyDescent="0.25">
      <c r="P38" s="835" t="s">
        <v>86</v>
      </c>
      <c r="Q38" s="818"/>
      <c r="R38" s="838"/>
    </row>
    <row r="39" spans="1:21" ht="32.25" customHeight="1" x14ac:dyDescent="0.3">
      <c r="P39" s="711"/>
      <c r="Q39" s="717"/>
      <c r="R39" s="838"/>
    </row>
  </sheetData>
  <mergeCells count="51">
    <mergeCell ref="F13:J13"/>
    <mergeCell ref="G14:J14"/>
    <mergeCell ref="F22:J22"/>
    <mergeCell ref="G23:J23"/>
    <mergeCell ref="A33:B33"/>
    <mergeCell ref="C33:K33"/>
    <mergeCell ref="M33:O33"/>
    <mergeCell ref="Q33:R33"/>
    <mergeCell ref="M32:O32"/>
    <mergeCell ref="A21:L21"/>
    <mergeCell ref="A30:L30"/>
    <mergeCell ref="K31:L31"/>
    <mergeCell ref="A32:K32"/>
    <mergeCell ref="P32:R32"/>
    <mergeCell ref="Y9:Y12"/>
    <mergeCell ref="Z9:Z12"/>
    <mergeCell ref="L10:M10"/>
    <mergeCell ref="A11:F11"/>
    <mergeCell ref="G11:G12"/>
    <mergeCell ref="H11:I11"/>
    <mergeCell ref="J11:K11"/>
    <mergeCell ref="L11:L12"/>
    <mergeCell ref="M11:M12"/>
    <mergeCell ref="N11:N12"/>
    <mergeCell ref="S9:S12"/>
    <mergeCell ref="T9:T12"/>
    <mergeCell ref="U9:U12"/>
    <mergeCell ref="V9:V12"/>
    <mergeCell ref="W9:W12"/>
    <mergeCell ref="X9:X12"/>
    <mergeCell ref="O11:O12"/>
    <mergeCell ref="P11:P12"/>
    <mergeCell ref="Q11:Q12"/>
    <mergeCell ref="R11:R12"/>
    <mergeCell ref="A1:G1"/>
    <mergeCell ref="H1:P2"/>
    <mergeCell ref="Q1:R4"/>
    <mergeCell ref="A7:F7"/>
    <mergeCell ref="G7:K7"/>
    <mergeCell ref="L7:M7"/>
    <mergeCell ref="L8:M8"/>
    <mergeCell ref="A9:G9"/>
    <mergeCell ref="H9:K9"/>
    <mergeCell ref="L9:M9"/>
    <mergeCell ref="S1:Z8"/>
    <mergeCell ref="A2:G2"/>
    <mergeCell ref="A3:G3"/>
    <mergeCell ref="H3:P4"/>
    <mergeCell ref="A4:G4"/>
    <mergeCell ref="A5:R5"/>
    <mergeCell ref="L6:R6"/>
  </mergeCells>
  <printOptions horizontalCentered="1"/>
  <pageMargins left="0" right="0" top="0" bottom="0" header="0" footer="0"/>
  <pageSetup paperSize="9" scale="34" fitToHeight="0" orientation="landscape" horizontalDpi="1200" verticalDpi="1200" r:id="rId1"/>
  <headerFooter>
    <oddFooter>&amp;CPágina &amp;P de &amp;N</oddFooter>
  </headerFooter>
  <rowBreaks count="1" manualBreakCount="1">
    <brk id="21" max="17" man="1"/>
  </rowBreaks>
  <colBreaks count="1" manualBreakCount="1">
    <brk id="18" max="25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973619-75F1-4499-9CCE-14B8315B5B17}">
  <sheetPr>
    <tabColor theme="8" tint="0.79998168889431442"/>
    <pageSetUpPr fitToPage="1"/>
  </sheetPr>
  <dimension ref="A1:AB39"/>
  <sheetViews>
    <sheetView view="pageBreakPreview" zoomScale="50" zoomScaleNormal="85" zoomScaleSheetLayoutView="50" workbookViewId="0">
      <pane xSplit="11" ySplit="12" topLeftCell="L16" activePane="bottomRight" state="frozen"/>
      <selection pane="topRight" activeCell="I1" sqref="I1"/>
      <selection pane="bottomLeft" activeCell="A13" sqref="A13"/>
      <selection pane="bottomRight" activeCell="L25" sqref="L25:M25"/>
    </sheetView>
  </sheetViews>
  <sheetFormatPr baseColWidth="10" defaultColWidth="11.42578125" defaultRowHeight="19.5" x14ac:dyDescent="0.25"/>
  <cols>
    <col min="1" max="1" width="17.140625" style="577" customWidth="1"/>
    <col min="2" max="2" width="11.7109375" style="577" customWidth="1"/>
    <col min="3" max="3" width="8.42578125" style="577" customWidth="1"/>
    <col min="4" max="4" width="7.7109375" style="577" customWidth="1"/>
    <col min="5" max="5" width="17.7109375" style="577" customWidth="1"/>
    <col min="6" max="6" width="11" style="577" customWidth="1"/>
    <col min="7" max="7" width="15.28515625" style="577" customWidth="1"/>
    <col min="8" max="8" width="9.5703125" style="577" customWidth="1"/>
    <col min="9" max="9" width="10.140625" style="577" customWidth="1"/>
    <col min="10" max="10" width="25.28515625" style="577" customWidth="1"/>
    <col min="11" max="11" width="79.140625" style="577" customWidth="1"/>
    <col min="12" max="12" width="13.7109375" style="577" customWidth="1"/>
    <col min="13" max="13" width="34.42578125" style="577" customWidth="1"/>
    <col min="14" max="15" width="31.42578125" style="577" customWidth="1"/>
    <col min="16" max="16" width="46.42578125" style="577" customWidth="1"/>
    <col min="17" max="17" width="31.85546875" style="577" bestFit="1" customWidth="1"/>
    <col min="18" max="18" width="31.42578125" style="577" customWidth="1"/>
    <col min="19" max="19" width="30.28515625" style="577" bestFit="1" customWidth="1"/>
    <col min="20" max="20" width="23.42578125" style="577" bestFit="1" customWidth="1"/>
    <col min="21" max="21" width="16.42578125" style="577" bestFit="1" customWidth="1"/>
    <col min="22" max="22" width="19.28515625" style="577" bestFit="1" customWidth="1"/>
    <col min="23" max="23" width="27" style="577" customWidth="1"/>
    <col min="24" max="24" width="24.42578125" style="577" customWidth="1"/>
    <col min="25" max="25" width="27.85546875" style="577" bestFit="1" customWidth="1"/>
    <col min="26" max="26" width="23.5703125" style="577" bestFit="1" customWidth="1"/>
    <col min="27" max="16384" width="11.42578125" style="577"/>
  </cols>
  <sheetData>
    <row r="1" spans="1:26" ht="23.25" customHeight="1" x14ac:dyDescent="0.25">
      <c r="A1" s="1454" t="s">
        <v>1</v>
      </c>
      <c r="B1" s="1455"/>
      <c r="C1" s="1455"/>
      <c r="D1" s="1455"/>
      <c r="E1" s="1455"/>
      <c r="F1" s="1455"/>
      <c r="G1" s="1456"/>
      <c r="H1" s="1372" t="s">
        <v>174</v>
      </c>
      <c r="I1" s="1372"/>
      <c r="J1" s="1372"/>
      <c r="K1" s="1372"/>
      <c r="L1" s="1372"/>
      <c r="M1" s="1372"/>
      <c r="N1" s="1372"/>
      <c r="O1" s="1372"/>
      <c r="P1" s="1372"/>
      <c r="Q1" s="1458" t="s">
        <v>5</v>
      </c>
      <c r="R1" s="1458"/>
      <c r="S1" s="1449" t="s">
        <v>226</v>
      </c>
      <c r="T1" s="1365"/>
      <c r="U1" s="1365"/>
      <c r="V1" s="1365"/>
      <c r="W1" s="1365"/>
      <c r="X1" s="1365"/>
      <c r="Y1" s="1365"/>
      <c r="Z1" s="1367"/>
    </row>
    <row r="2" spans="1:26" ht="23.25" customHeight="1" x14ac:dyDescent="0.25">
      <c r="A2" s="1457" t="s">
        <v>330</v>
      </c>
      <c r="B2" s="1457"/>
      <c r="C2" s="1457"/>
      <c r="D2" s="1457"/>
      <c r="E2" s="1457"/>
      <c r="F2" s="1457"/>
      <c r="G2" s="1457"/>
      <c r="H2" s="1372"/>
      <c r="I2" s="1372"/>
      <c r="J2" s="1372"/>
      <c r="K2" s="1372"/>
      <c r="L2" s="1372"/>
      <c r="M2" s="1372"/>
      <c r="N2" s="1372"/>
      <c r="O2" s="1372"/>
      <c r="P2" s="1372"/>
      <c r="Q2" s="1458"/>
      <c r="R2" s="1458"/>
      <c r="S2" s="1449"/>
      <c r="T2" s="1365"/>
      <c r="U2" s="1365"/>
      <c r="V2" s="1365"/>
      <c r="W2" s="1365"/>
      <c r="X2" s="1365"/>
      <c r="Y2" s="1365"/>
      <c r="Z2" s="1367"/>
    </row>
    <row r="3" spans="1:26" ht="23.25" customHeight="1" x14ac:dyDescent="0.25">
      <c r="A3" s="1457" t="s">
        <v>331</v>
      </c>
      <c r="B3" s="1457"/>
      <c r="C3" s="1457"/>
      <c r="D3" s="1457"/>
      <c r="E3" s="1457"/>
      <c r="F3" s="1457"/>
      <c r="G3" s="1457"/>
      <c r="H3" s="1372" t="s">
        <v>175</v>
      </c>
      <c r="I3" s="1372"/>
      <c r="J3" s="1372"/>
      <c r="K3" s="1372"/>
      <c r="L3" s="1372"/>
      <c r="M3" s="1372"/>
      <c r="N3" s="1372"/>
      <c r="O3" s="1372"/>
      <c r="P3" s="1372"/>
      <c r="Q3" s="1458"/>
      <c r="R3" s="1458"/>
      <c r="S3" s="1449"/>
      <c r="T3" s="1365"/>
      <c r="U3" s="1365"/>
      <c r="V3" s="1365"/>
      <c r="W3" s="1365"/>
      <c r="X3" s="1365"/>
      <c r="Y3" s="1365"/>
      <c r="Z3" s="1367"/>
    </row>
    <row r="4" spans="1:26" ht="23.25" customHeight="1" x14ac:dyDescent="0.25">
      <c r="A4" s="1451" t="s">
        <v>332</v>
      </c>
      <c r="B4" s="1452"/>
      <c r="C4" s="1452"/>
      <c r="D4" s="1452"/>
      <c r="E4" s="1452"/>
      <c r="F4" s="1452"/>
      <c r="G4" s="1453"/>
      <c r="H4" s="1372"/>
      <c r="I4" s="1372"/>
      <c r="J4" s="1372"/>
      <c r="K4" s="1372"/>
      <c r="L4" s="1372"/>
      <c r="M4" s="1372"/>
      <c r="N4" s="1372"/>
      <c r="O4" s="1372"/>
      <c r="P4" s="1372"/>
      <c r="Q4" s="1458"/>
      <c r="R4" s="1458"/>
      <c r="S4" s="1449"/>
      <c r="T4" s="1365"/>
      <c r="U4" s="1365"/>
      <c r="V4" s="1365"/>
      <c r="W4" s="1365"/>
      <c r="X4" s="1365"/>
      <c r="Y4" s="1365"/>
      <c r="Z4" s="1367"/>
    </row>
    <row r="5" spans="1:26" ht="9.75" customHeight="1" x14ac:dyDescent="0.3">
      <c r="A5" s="1374"/>
      <c r="B5" s="1374"/>
      <c r="C5" s="1374"/>
      <c r="D5" s="1374"/>
      <c r="E5" s="1374"/>
      <c r="F5" s="1374"/>
      <c r="G5" s="1374"/>
      <c r="H5" s="1374"/>
      <c r="I5" s="1374"/>
      <c r="J5" s="1374"/>
      <c r="K5" s="1374"/>
      <c r="L5" s="1374"/>
      <c r="M5" s="1374"/>
      <c r="N5" s="1374"/>
      <c r="O5" s="1374"/>
      <c r="P5" s="1374"/>
      <c r="Q5" s="1374"/>
      <c r="R5" s="1374"/>
      <c r="S5" s="1449"/>
      <c r="T5" s="1365"/>
      <c r="U5" s="1365"/>
      <c r="V5" s="1365"/>
      <c r="W5" s="1365"/>
      <c r="X5" s="1365"/>
      <c r="Y5" s="1365"/>
      <c r="Z5" s="1367"/>
    </row>
    <row r="6" spans="1:26" ht="24.75" customHeight="1" x14ac:dyDescent="0.3">
      <c r="A6" s="955"/>
      <c r="B6" s="580"/>
      <c r="C6" s="580"/>
      <c r="D6" s="580"/>
      <c r="E6" s="580"/>
      <c r="F6" s="580"/>
      <c r="G6" s="580"/>
      <c r="H6" s="581"/>
      <c r="I6" s="581"/>
      <c r="J6" s="581"/>
      <c r="K6" s="582"/>
      <c r="L6" s="1376" t="s">
        <v>204</v>
      </c>
      <c r="M6" s="1376"/>
      <c r="N6" s="1376"/>
      <c r="O6" s="1376"/>
      <c r="P6" s="1376"/>
      <c r="Q6" s="1376"/>
      <c r="R6" s="1376"/>
      <c r="S6" s="1449"/>
      <c r="T6" s="1365"/>
      <c r="U6" s="1365"/>
      <c r="V6" s="1365"/>
      <c r="W6" s="1365"/>
      <c r="X6" s="1365"/>
      <c r="Y6" s="1365"/>
      <c r="Z6" s="1367"/>
    </row>
    <row r="7" spans="1:26" ht="48.75" customHeight="1" x14ac:dyDescent="0.25">
      <c r="A7" s="1447" t="s">
        <v>92</v>
      </c>
      <c r="B7" s="1379"/>
      <c r="C7" s="1379"/>
      <c r="D7" s="1379"/>
      <c r="E7" s="1379"/>
      <c r="F7" s="1379"/>
      <c r="G7" s="1380" t="s">
        <v>99</v>
      </c>
      <c r="H7" s="1380"/>
      <c r="I7" s="1380"/>
      <c r="J7" s="1380"/>
      <c r="K7" s="1381"/>
      <c r="L7" s="1382" t="s">
        <v>58</v>
      </c>
      <c r="M7" s="1383"/>
      <c r="N7" s="583">
        <f>P17</f>
        <v>132384915033</v>
      </c>
      <c r="O7" s="584"/>
      <c r="P7" s="585" t="s">
        <v>8</v>
      </c>
      <c r="Q7" s="583">
        <f>P22+P26</f>
        <v>77615084967</v>
      </c>
      <c r="R7" s="956"/>
      <c r="S7" s="1449"/>
      <c r="T7" s="1365"/>
      <c r="U7" s="1365"/>
      <c r="V7" s="1365"/>
      <c r="W7" s="1365"/>
      <c r="X7" s="1365"/>
      <c r="Y7" s="1365"/>
      <c r="Z7" s="1367"/>
    </row>
    <row r="8" spans="1:26" ht="27" customHeight="1" x14ac:dyDescent="0.25">
      <c r="A8" s="957"/>
      <c r="B8" s="588"/>
      <c r="C8" s="588"/>
      <c r="D8" s="588"/>
      <c r="E8" s="588"/>
      <c r="F8" s="588"/>
      <c r="G8" s="588"/>
      <c r="H8" s="588"/>
      <c r="I8" s="588"/>
      <c r="J8" s="588"/>
      <c r="K8" s="590"/>
      <c r="L8" s="1370" t="s">
        <v>9</v>
      </c>
      <c r="M8" s="1371"/>
      <c r="N8" s="592">
        <v>0</v>
      </c>
      <c r="O8" s="593"/>
      <c r="P8" s="594" t="s">
        <v>10</v>
      </c>
      <c r="Q8" s="592">
        <v>0</v>
      </c>
      <c r="R8" s="590"/>
      <c r="S8" s="1450"/>
      <c r="T8" s="1368"/>
      <c r="U8" s="1368"/>
      <c r="V8" s="1368"/>
      <c r="W8" s="1368"/>
      <c r="X8" s="1368"/>
      <c r="Y8" s="1368"/>
      <c r="Z8" s="1369"/>
    </row>
    <row r="9" spans="1:26" s="959" customFormat="1" ht="20.25" customHeight="1" x14ac:dyDescent="0.3">
      <c r="A9" s="1447" t="s">
        <v>11</v>
      </c>
      <c r="B9" s="1379"/>
      <c r="C9" s="1379"/>
      <c r="D9" s="1379"/>
      <c r="E9" s="1379"/>
      <c r="F9" s="1379"/>
      <c r="G9" s="1379"/>
      <c r="H9" s="1412">
        <v>2018011000618</v>
      </c>
      <c r="I9" s="1412"/>
      <c r="J9" s="1412"/>
      <c r="K9" s="1413"/>
      <c r="L9" s="1410"/>
      <c r="M9" s="1411"/>
      <c r="N9" s="596"/>
      <c r="O9" s="597"/>
      <c r="P9" s="598"/>
      <c r="Q9" s="598"/>
      <c r="R9" s="958"/>
      <c r="S9" s="1361" t="s">
        <v>12</v>
      </c>
      <c r="T9" s="1361" t="s">
        <v>13</v>
      </c>
      <c r="U9" s="1361" t="s">
        <v>14</v>
      </c>
      <c r="V9" s="1361" t="s">
        <v>15</v>
      </c>
      <c r="W9" s="1361" t="s">
        <v>16</v>
      </c>
      <c r="X9" s="1361" t="s">
        <v>17</v>
      </c>
      <c r="Y9" s="1361" t="s">
        <v>18</v>
      </c>
      <c r="Z9" s="1361" t="s">
        <v>19</v>
      </c>
    </row>
    <row r="10" spans="1:26" ht="27" customHeight="1" x14ac:dyDescent="0.25">
      <c r="A10" s="960"/>
      <c r="B10" s="601"/>
      <c r="C10" s="601"/>
      <c r="D10" s="601"/>
      <c r="E10" s="601"/>
      <c r="F10" s="601"/>
      <c r="G10" s="601"/>
      <c r="H10" s="602"/>
      <c r="I10" s="602"/>
      <c r="J10" s="602"/>
      <c r="K10" s="603"/>
      <c r="L10" s="1403" t="s">
        <v>20</v>
      </c>
      <c r="M10" s="1404"/>
      <c r="N10" s="604">
        <f>+N7+N8+Q7+Q8</f>
        <v>210000000000</v>
      </c>
      <c r="O10" s="605"/>
      <c r="P10" s="606"/>
      <c r="Q10" s="606"/>
      <c r="R10" s="961"/>
      <c r="S10" s="1362"/>
      <c r="T10" s="1362"/>
      <c r="U10" s="1362"/>
      <c r="V10" s="1362"/>
      <c r="W10" s="1362"/>
      <c r="X10" s="1362"/>
      <c r="Y10" s="1362"/>
      <c r="Z10" s="1362"/>
    </row>
    <row r="11" spans="1:26" ht="41.25" customHeight="1" x14ac:dyDescent="0.25">
      <c r="A11" s="1376" t="s">
        <v>21</v>
      </c>
      <c r="B11" s="1376"/>
      <c r="C11" s="1376"/>
      <c r="D11" s="1376"/>
      <c r="E11" s="1376"/>
      <c r="F11" s="1376"/>
      <c r="G11" s="1376" t="s">
        <v>22</v>
      </c>
      <c r="H11" s="1376" t="s">
        <v>23</v>
      </c>
      <c r="I11" s="1376"/>
      <c r="J11" s="1372" t="s">
        <v>24</v>
      </c>
      <c r="K11" s="1372"/>
      <c r="L11" s="1362" t="s">
        <v>25</v>
      </c>
      <c r="M11" s="1362" t="s">
        <v>26</v>
      </c>
      <c r="N11" s="1362" t="s">
        <v>27</v>
      </c>
      <c r="O11" s="1362" t="s">
        <v>28</v>
      </c>
      <c r="P11" s="1362" t="s">
        <v>29</v>
      </c>
      <c r="Q11" s="1362" t="s">
        <v>30</v>
      </c>
      <c r="R11" s="1407" t="s">
        <v>31</v>
      </c>
      <c r="S11" s="1362"/>
      <c r="T11" s="1362"/>
      <c r="U11" s="1362"/>
      <c r="V11" s="1362"/>
      <c r="W11" s="1362"/>
      <c r="X11" s="1362"/>
      <c r="Y11" s="1362"/>
      <c r="Z11" s="1362"/>
    </row>
    <row r="12" spans="1:26" ht="41.25" customHeight="1" thickBot="1" x14ac:dyDescent="0.3">
      <c r="A12" s="609" t="s">
        <v>32</v>
      </c>
      <c r="B12" s="609" t="s">
        <v>33</v>
      </c>
      <c r="C12" s="609" t="s">
        <v>34</v>
      </c>
      <c r="D12" s="609" t="s">
        <v>109</v>
      </c>
      <c r="E12" s="609" t="s">
        <v>105</v>
      </c>
      <c r="F12" s="609" t="s">
        <v>62</v>
      </c>
      <c r="G12" s="1448"/>
      <c r="H12" s="609" t="s">
        <v>35</v>
      </c>
      <c r="I12" s="609" t="s">
        <v>36</v>
      </c>
      <c r="J12" s="611" t="s">
        <v>37</v>
      </c>
      <c r="K12" s="609" t="s">
        <v>38</v>
      </c>
      <c r="L12" s="1362"/>
      <c r="M12" s="1362"/>
      <c r="N12" s="1362"/>
      <c r="O12" s="1362"/>
      <c r="P12" s="1362"/>
      <c r="Q12" s="1362"/>
      <c r="R12" s="1361"/>
      <c r="S12" s="1362"/>
      <c r="T12" s="1362"/>
      <c r="U12" s="1362"/>
      <c r="V12" s="1362"/>
      <c r="W12" s="1362"/>
      <c r="X12" s="1362"/>
      <c r="Y12" s="1362"/>
      <c r="Z12" s="1362"/>
    </row>
    <row r="13" spans="1:26" s="665" customFormat="1" ht="70.5" customHeight="1" x14ac:dyDescent="0.3">
      <c r="A13" s="779">
        <v>1501</v>
      </c>
      <c r="B13" s="780" t="s">
        <v>85</v>
      </c>
      <c r="C13" s="780" t="s">
        <v>98</v>
      </c>
      <c r="D13" s="780" t="s">
        <v>106</v>
      </c>
      <c r="E13" s="780" t="s">
        <v>215</v>
      </c>
      <c r="F13" s="780"/>
      <c r="G13" s="625"/>
      <c r="H13" s="766"/>
      <c r="I13" s="766"/>
      <c r="J13" s="625"/>
      <c r="K13" s="962" t="s">
        <v>213</v>
      </c>
      <c r="L13" s="625"/>
      <c r="M13" s="619">
        <f t="shared" ref="M13:R13" si="0">+M14</f>
        <v>52384915033</v>
      </c>
      <c r="N13" s="619">
        <f t="shared" si="0"/>
        <v>132384915033</v>
      </c>
      <c r="O13" s="619">
        <f t="shared" si="0"/>
        <v>0</v>
      </c>
      <c r="P13" s="619">
        <f t="shared" si="0"/>
        <v>132384915033</v>
      </c>
      <c r="Q13" s="619">
        <f t="shared" si="0"/>
        <v>0</v>
      </c>
      <c r="R13" s="620">
        <f t="shared" si="0"/>
        <v>132384915033</v>
      </c>
      <c r="S13" s="963"/>
      <c r="T13" s="964"/>
      <c r="U13" s="965"/>
      <c r="V13" s="578"/>
      <c r="W13" s="966"/>
      <c r="X13" s="967"/>
      <c r="Y13" s="968"/>
      <c r="Z13" s="968"/>
    </row>
    <row r="14" spans="1:26" s="665" customFormat="1" ht="46.5" customHeight="1" thickBot="1" x14ac:dyDescent="0.35">
      <c r="A14" s="785">
        <v>1501</v>
      </c>
      <c r="B14" s="786" t="s">
        <v>85</v>
      </c>
      <c r="C14" s="786" t="s">
        <v>98</v>
      </c>
      <c r="D14" s="786" t="s">
        <v>106</v>
      </c>
      <c r="E14" s="786" t="s">
        <v>215</v>
      </c>
      <c r="F14" s="786" t="s">
        <v>94</v>
      </c>
      <c r="G14" s="778"/>
      <c r="H14" s="631"/>
      <c r="I14" s="631"/>
      <c r="J14" s="778"/>
      <c r="K14" s="969" t="s">
        <v>125</v>
      </c>
      <c r="L14" s="778"/>
      <c r="M14" s="637">
        <f>SUM(M15:M16)</f>
        <v>52384915033</v>
      </c>
      <c r="N14" s="637">
        <f t="shared" ref="N14:R14" si="1">SUM(N15:N16)</f>
        <v>132384915033</v>
      </c>
      <c r="O14" s="637">
        <f t="shared" si="1"/>
        <v>0</v>
      </c>
      <c r="P14" s="637">
        <f t="shared" si="1"/>
        <v>132384915033</v>
      </c>
      <c r="Q14" s="637">
        <f t="shared" si="1"/>
        <v>0</v>
      </c>
      <c r="R14" s="638">
        <f t="shared" si="1"/>
        <v>132384915033</v>
      </c>
      <c r="S14" s="963"/>
      <c r="T14" s="964"/>
      <c r="U14" s="965"/>
      <c r="V14" s="578"/>
      <c r="W14" s="966"/>
      <c r="X14" s="967"/>
      <c r="Y14" s="968"/>
      <c r="Z14" s="968"/>
    </row>
    <row r="15" spans="1:26" ht="46.5" customHeight="1" x14ac:dyDescent="0.25">
      <c r="A15" s="920">
        <v>1501</v>
      </c>
      <c r="B15" s="919" t="s">
        <v>85</v>
      </c>
      <c r="C15" s="919" t="s">
        <v>98</v>
      </c>
      <c r="D15" s="919" t="s">
        <v>106</v>
      </c>
      <c r="E15" s="919" t="s">
        <v>215</v>
      </c>
      <c r="F15" s="919" t="s">
        <v>94</v>
      </c>
      <c r="G15" s="920">
        <v>13</v>
      </c>
      <c r="H15" s="921" t="s">
        <v>39</v>
      </c>
      <c r="I15" s="970"/>
      <c r="J15" s="793">
        <v>1</v>
      </c>
      <c r="K15" s="971" t="s">
        <v>214</v>
      </c>
      <c r="L15" s="793">
        <v>3</v>
      </c>
      <c r="M15" s="972">
        <v>40000000000</v>
      </c>
      <c r="N15" s="972">
        <f>+M15*L15</f>
        <v>120000000000</v>
      </c>
      <c r="O15" s="972">
        <v>0</v>
      </c>
      <c r="P15" s="972">
        <f>SUM(N15+O15)</f>
        <v>120000000000</v>
      </c>
      <c r="Q15" s="972">
        <v>0</v>
      </c>
      <c r="R15" s="972">
        <f>SUM(P15-Q15)</f>
        <v>120000000000</v>
      </c>
      <c r="S15" s="973"/>
      <c r="T15" s="974"/>
      <c r="U15" s="975"/>
      <c r="V15" s="976"/>
      <c r="W15" s="977"/>
      <c r="X15" s="978"/>
      <c r="Y15" s="979"/>
      <c r="Z15" s="979"/>
    </row>
    <row r="16" spans="1:26" ht="44.25" customHeight="1" x14ac:dyDescent="0.25">
      <c r="A16" s="806">
        <v>1501</v>
      </c>
      <c r="B16" s="807" t="s">
        <v>85</v>
      </c>
      <c r="C16" s="807" t="s">
        <v>98</v>
      </c>
      <c r="D16" s="807" t="s">
        <v>106</v>
      </c>
      <c r="E16" s="807" t="s">
        <v>215</v>
      </c>
      <c r="F16" s="807" t="s">
        <v>94</v>
      </c>
      <c r="G16" s="806">
        <v>13</v>
      </c>
      <c r="H16" s="808" t="s">
        <v>39</v>
      </c>
      <c r="I16" s="610"/>
      <c r="J16" s="801">
        <v>2</v>
      </c>
      <c r="K16" s="980" t="s">
        <v>335</v>
      </c>
      <c r="L16" s="801">
        <v>1</v>
      </c>
      <c r="M16" s="981">
        <v>12384915033</v>
      </c>
      <c r="N16" s="981">
        <f>+M16*L16</f>
        <v>12384915033</v>
      </c>
      <c r="O16" s="981">
        <v>0</v>
      </c>
      <c r="P16" s="981">
        <f>SUM(N16+O16)</f>
        <v>12384915033</v>
      </c>
      <c r="Q16" s="981">
        <v>0</v>
      </c>
      <c r="R16" s="981">
        <f>SUM(P16-Q16)</f>
        <v>12384915033</v>
      </c>
      <c r="S16" s="973"/>
      <c r="T16" s="974"/>
      <c r="U16" s="975"/>
      <c r="V16" s="976"/>
      <c r="W16" s="977"/>
      <c r="X16" s="978"/>
      <c r="Y16" s="979"/>
      <c r="Z16" s="979"/>
    </row>
    <row r="17" spans="1:28" ht="52.5" customHeight="1" thickBot="1" x14ac:dyDescent="0.3">
      <c r="A17" s="1445" t="s">
        <v>218</v>
      </c>
      <c r="B17" s="1445"/>
      <c r="C17" s="1445"/>
      <c r="D17" s="1445"/>
      <c r="E17" s="1445"/>
      <c r="F17" s="1445"/>
      <c r="G17" s="1445"/>
      <c r="H17" s="1445"/>
      <c r="I17" s="1445"/>
      <c r="J17" s="1445"/>
      <c r="K17" s="1445"/>
      <c r="L17" s="1445"/>
      <c r="M17" s="839">
        <f>SUM(M15:M16)</f>
        <v>52384915033</v>
      </c>
      <c r="N17" s="839">
        <f t="shared" ref="N17:R17" si="2">SUM(N15:N16)</f>
        <v>132384915033</v>
      </c>
      <c r="O17" s="839">
        <f t="shared" si="2"/>
        <v>0</v>
      </c>
      <c r="P17" s="839">
        <f t="shared" si="2"/>
        <v>132384915033</v>
      </c>
      <c r="Q17" s="839">
        <f t="shared" si="2"/>
        <v>0</v>
      </c>
      <c r="R17" s="839">
        <f t="shared" si="2"/>
        <v>132384915033</v>
      </c>
    </row>
    <row r="18" spans="1:28" s="665" customFormat="1" ht="70.5" customHeight="1" x14ac:dyDescent="0.3">
      <c r="A18" s="779">
        <v>1501</v>
      </c>
      <c r="B18" s="780" t="s">
        <v>85</v>
      </c>
      <c r="C18" s="780" t="s">
        <v>98</v>
      </c>
      <c r="D18" s="780" t="s">
        <v>106</v>
      </c>
      <c r="E18" s="780" t="s">
        <v>215</v>
      </c>
      <c r="F18" s="780"/>
      <c r="G18" s="625"/>
      <c r="H18" s="766"/>
      <c r="I18" s="766"/>
      <c r="J18" s="625"/>
      <c r="K18" s="962" t="s">
        <v>213</v>
      </c>
      <c r="L18" s="625"/>
      <c r="M18" s="619">
        <f t="shared" ref="M18:R18" si="3">+M19</f>
        <v>35365084967</v>
      </c>
      <c r="N18" s="619">
        <f t="shared" si="3"/>
        <v>67615084967</v>
      </c>
      <c r="O18" s="619">
        <f t="shared" si="3"/>
        <v>0</v>
      </c>
      <c r="P18" s="619">
        <f t="shared" si="3"/>
        <v>67615084967</v>
      </c>
      <c r="Q18" s="619">
        <f t="shared" si="3"/>
        <v>0</v>
      </c>
      <c r="R18" s="620">
        <f t="shared" si="3"/>
        <v>67615084967</v>
      </c>
      <c r="S18" s="963"/>
      <c r="T18" s="964"/>
      <c r="U18" s="965"/>
      <c r="V18" s="578"/>
      <c r="W18" s="966"/>
      <c r="X18" s="967"/>
      <c r="Y18" s="968"/>
      <c r="Z18" s="968"/>
    </row>
    <row r="19" spans="1:28" s="665" customFormat="1" ht="46.5" customHeight="1" thickBot="1" x14ac:dyDescent="0.35">
      <c r="A19" s="785">
        <v>1501</v>
      </c>
      <c r="B19" s="786" t="s">
        <v>85</v>
      </c>
      <c r="C19" s="786" t="s">
        <v>98</v>
      </c>
      <c r="D19" s="786" t="s">
        <v>106</v>
      </c>
      <c r="E19" s="786" t="s">
        <v>215</v>
      </c>
      <c r="F19" s="786" t="s">
        <v>94</v>
      </c>
      <c r="G19" s="778"/>
      <c r="H19" s="631"/>
      <c r="I19" s="631"/>
      <c r="J19" s="778"/>
      <c r="K19" s="969" t="s">
        <v>125</v>
      </c>
      <c r="L19" s="778"/>
      <c r="M19" s="637">
        <f>SUM(M20:M21)</f>
        <v>35365084967</v>
      </c>
      <c r="N19" s="637">
        <f t="shared" ref="N19:R19" si="4">SUM(N20:N21)</f>
        <v>67615084967</v>
      </c>
      <c r="O19" s="637">
        <f t="shared" si="4"/>
        <v>0</v>
      </c>
      <c r="P19" s="637">
        <f t="shared" si="4"/>
        <v>67615084967</v>
      </c>
      <c r="Q19" s="637">
        <f t="shared" si="4"/>
        <v>0</v>
      </c>
      <c r="R19" s="638">
        <f t="shared" si="4"/>
        <v>67615084967</v>
      </c>
      <c r="S19" s="963"/>
      <c r="T19" s="964"/>
      <c r="U19" s="965"/>
      <c r="V19" s="578"/>
      <c r="W19" s="966"/>
      <c r="X19" s="967"/>
      <c r="Y19" s="968"/>
      <c r="Z19" s="968"/>
    </row>
    <row r="20" spans="1:28" s="665" customFormat="1" ht="46.5" customHeight="1" x14ac:dyDescent="0.3">
      <c r="A20" s="920">
        <v>1501</v>
      </c>
      <c r="B20" s="919" t="s">
        <v>85</v>
      </c>
      <c r="C20" s="919" t="s">
        <v>98</v>
      </c>
      <c r="D20" s="919" t="s">
        <v>106</v>
      </c>
      <c r="E20" s="919" t="s">
        <v>215</v>
      </c>
      <c r="F20" s="919" t="s">
        <v>94</v>
      </c>
      <c r="G20" s="920">
        <v>11</v>
      </c>
      <c r="H20" s="921" t="s">
        <v>39</v>
      </c>
      <c r="I20" s="970"/>
      <c r="J20" s="793">
        <v>2</v>
      </c>
      <c r="K20" s="982" t="s">
        <v>335</v>
      </c>
      <c r="L20" s="793">
        <v>1</v>
      </c>
      <c r="M20" s="972">
        <v>3115084967</v>
      </c>
      <c r="N20" s="972">
        <f>+M20*L20</f>
        <v>3115084967</v>
      </c>
      <c r="O20" s="972">
        <v>0</v>
      </c>
      <c r="P20" s="972">
        <f>SUM(N20+O20)</f>
        <v>3115084967</v>
      </c>
      <c r="Q20" s="972">
        <v>0</v>
      </c>
      <c r="R20" s="972">
        <f>SUM(P20-Q20)</f>
        <v>3115084967</v>
      </c>
      <c r="S20" s="983"/>
      <c r="T20" s="984"/>
      <c r="U20" s="985"/>
      <c r="V20" s="986"/>
      <c r="W20" s="987"/>
      <c r="X20" s="988"/>
      <c r="Y20" s="989"/>
      <c r="Z20" s="989"/>
    </row>
    <row r="21" spans="1:28" ht="46.5" customHeight="1" x14ac:dyDescent="0.25">
      <c r="A21" s="806">
        <v>1501</v>
      </c>
      <c r="B21" s="807" t="s">
        <v>85</v>
      </c>
      <c r="C21" s="807" t="s">
        <v>98</v>
      </c>
      <c r="D21" s="807" t="s">
        <v>106</v>
      </c>
      <c r="E21" s="807" t="s">
        <v>215</v>
      </c>
      <c r="F21" s="807" t="s">
        <v>94</v>
      </c>
      <c r="G21" s="806">
        <v>11</v>
      </c>
      <c r="H21" s="808" t="s">
        <v>39</v>
      </c>
      <c r="I21" s="610"/>
      <c r="J21" s="801">
        <v>3</v>
      </c>
      <c r="K21" s="980" t="s">
        <v>336</v>
      </c>
      <c r="L21" s="801">
        <v>2</v>
      </c>
      <c r="M21" s="981">
        <v>32250000000</v>
      </c>
      <c r="N21" s="981">
        <f>+M21*L21</f>
        <v>64500000000</v>
      </c>
      <c r="O21" s="981">
        <v>0</v>
      </c>
      <c r="P21" s="981">
        <f>SUM(N21+O21)</f>
        <v>64500000000</v>
      </c>
      <c r="Q21" s="981">
        <v>0</v>
      </c>
      <c r="R21" s="981">
        <f>SUM(P21-Q21)</f>
        <v>64500000000</v>
      </c>
      <c r="S21" s="973"/>
      <c r="T21" s="974"/>
      <c r="U21" s="975"/>
      <c r="V21" s="976"/>
      <c r="W21" s="977"/>
      <c r="X21" s="978"/>
      <c r="Y21" s="979"/>
      <c r="Z21" s="979"/>
    </row>
    <row r="22" spans="1:28" ht="52.5" customHeight="1" x14ac:dyDescent="0.25">
      <c r="A22" s="1446" t="s">
        <v>50</v>
      </c>
      <c r="B22" s="1446"/>
      <c r="C22" s="1446"/>
      <c r="D22" s="1446"/>
      <c r="E22" s="1446"/>
      <c r="F22" s="1446"/>
      <c r="G22" s="1446"/>
      <c r="H22" s="1446"/>
      <c r="I22" s="1446"/>
      <c r="J22" s="1446"/>
      <c r="K22" s="1446"/>
      <c r="L22" s="1446"/>
      <c r="M22" s="816">
        <f>SUM(M20:M21)</f>
        <v>35365084967</v>
      </c>
      <c r="N22" s="816">
        <f t="shared" ref="N22:R22" si="5">SUM(N20:N21)</f>
        <v>67615084967</v>
      </c>
      <c r="O22" s="816">
        <f t="shared" si="5"/>
        <v>0</v>
      </c>
      <c r="P22" s="816">
        <f t="shared" si="5"/>
        <v>67615084967</v>
      </c>
      <c r="Q22" s="816">
        <f t="shared" si="5"/>
        <v>0</v>
      </c>
      <c r="R22" s="816">
        <f t="shared" si="5"/>
        <v>67615084967</v>
      </c>
    </row>
    <row r="23" spans="1:28" s="665" customFormat="1" ht="70.5" customHeight="1" x14ac:dyDescent="0.3">
      <c r="A23" s="686">
        <v>1501</v>
      </c>
      <c r="B23" s="990" t="s">
        <v>85</v>
      </c>
      <c r="C23" s="990" t="s">
        <v>98</v>
      </c>
      <c r="D23" s="990" t="s">
        <v>106</v>
      </c>
      <c r="E23" s="990" t="s">
        <v>137</v>
      </c>
      <c r="F23" s="990"/>
      <c r="G23" s="686"/>
      <c r="H23" s="680"/>
      <c r="I23" s="680"/>
      <c r="J23" s="686"/>
      <c r="K23" s="991" t="s">
        <v>176</v>
      </c>
      <c r="L23" s="686"/>
      <c r="M23" s="818">
        <f t="shared" ref="M23:R23" si="6">+M24</f>
        <v>10000000000</v>
      </c>
      <c r="N23" s="818">
        <f t="shared" si="6"/>
        <v>10000000000</v>
      </c>
      <c r="O23" s="818">
        <f t="shared" si="6"/>
        <v>0</v>
      </c>
      <c r="P23" s="818">
        <f t="shared" si="6"/>
        <v>10000000000</v>
      </c>
      <c r="Q23" s="818">
        <f t="shared" si="6"/>
        <v>0</v>
      </c>
      <c r="R23" s="818">
        <f t="shared" si="6"/>
        <v>10000000000</v>
      </c>
      <c r="S23" s="990"/>
      <c r="T23" s="964"/>
      <c r="U23" s="965"/>
      <c r="V23" s="578"/>
      <c r="W23" s="966"/>
      <c r="X23" s="967"/>
      <c r="Y23" s="968"/>
      <c r="Z23" s="968"/>
    </row>
    <row r="24" spans="1:28" s="665" customFormat="1" ht="46.5" customHeight="1" x14ac:dyDescent="0.3">
      <c r="A24" s="686">
        <v>1501</v>
      </c>
      <c r="B24" s="990" t="s">
        <v>85</v>
      </c>
      <c r="C24" s="990" t="s">
        <v>98</v>
      </c>
      <c r="D24" s="990" t="s">
        <v>106</v>
      </c>
      <c r="E24" s="990" t="s">
        <v>137</v>
      </c>
      <c r="F24" s="990" t="s">
        <v>94</v>
      </c>
      <c r="G24" s="686"/>
      <c r="H24" s="680"/>
      <c r="I24" s="680"/>
      <c r="J24" s="686"/>
      <c r="K24" s="991" t="s">
        <v>125</v>
      </c>
      <c r="L24" s="686"/>
      <c r="M24" s="818">
        <f t="shared" ref="M24:R24" si="7">SUM(M25:M25)</f>
        <v>10000000000</v>
      </c>
      <c r="N24" s="818">
        <f t="shared" si="7"/>
        <v>10000000000</v>
      </c>
      <c r="O24" s="818">
        <f t="shared" si="7"/>
        <v>0</v>
      </c>
      <c r="P24" s="818">
        <f t="shared" si="7"/>
        <v>10000000000</v>
      </c>
      <c r="Q24" s="818">
        <f t="shared" si="7"/>
        <v>0</v>
      </c>
      <c r="R24" s="818">
        <f t="shared" si="7"/>
        <v>10000000000</v>
      </c>
      <c r="S24" s="990"/>
      <c r="T24" s="964"/>
      <c r="U24" s="965"/>
      <c r="V24" s="578"/>
      <c r="W24" s="966"/>
      <c r="X24" s="967"/>
      <c r="Y24" s="968"/>
      <c r="Z24" s="968"/>
    </row>
    <row r="25" spans="1:28" ht="75.75" customHeight="1" x14ac:dyDescent="0.25">
      <c r="A25" s="801">
        <v>1501</v>
      </c>
      <c r="B25" s="973" t="s">
        <v>85</v>
      </c>
      <c r="C25" s="973" t="s">
        <v>98</v>
      </c>
      <c r="D25" s="973" t="s">
        <v>106</v>
      </c>
      <c r="E25" s="973" t="s">
        <v>137</v>
      </c>
      <c r="F25" s="973" t="s">
        <v>94</v>
      </c>
      <c r="G25" s="801">
        <v>11</v>
      </c>
      <c r="H25" s="610" t="s">
        <v>39</v>
      </c>
      <c r="I25" s="610"/>
      <c r="J25" s="801">
        <v>1</v>
      </c>
      <c r="K25" s="992" t="s">
        <v>178</v>
      </c>
      <c r="L25" s="801">
        <v>1</v>
      </c>
      <c r="M25" s="981">
        <v>10000000000</v>
      </c>
      <c r="N25" s="981">
        <f>+M25*L25</f>
        <v>10000000000</v>
      </c>
      <c r="O25" s="981">
        <v>0</v>
      </c>
      <c r="P25" s="981">
        <f>SUM(N25+O25)</f>
        <v>10000000000</v>
      </c>
      <c r="Q25" s="981">
        <v>0</v>
      </c>
      <c r="R25" s="981">
        <f>SUM(P25-Q25)</f>
        <v>10000000000</v>
      </c>
      <c r="S25" s="973"/>
      <c r="T25" s="974"/>
      <c r="U25" s="975"/>
      <c r="V25" s="976"/>
      <c r="W25" s="977"/>
      <c r="X25" s="978"/>
      <c r="Y25" s="979"/>
      <c r="Z25" s="979"/>
    </row>
    <row r="26" spans="1:28" ht="45.75" customHeight="1" x14ac:dyDescent="0.25">
      <c r="A26" s="1446" t="s">
        <v>50</v>
      </c>
      <c r="B26" s="1446"/>
      <c r="C26" s="1446"/>
      <c r="D26" s="1446"/>
      <c r="E26" s="1446"/>
      <c r="F26" s="1446"/>
      <c r="G26" s="1446"/>
      <c r="H26" s="1446"/>
      <c r="I26" s="1446"/>
      <c r="J26" s="1446"/>
      <c r="K26" s="1446"/>
      <c r="L26" s="1446"/>
      <c r="M26" s="816">
        <f>+M25</f>
        <v>10000000000</v>
      </c>
      <c r="N26" s="816">
        <f t="shared" ref="N26:R26" si="8">+N25</f>
        <v>10000000000</v>
      </c>
      <c r="O26" s="816">
        <f t="shared" si="8"/>
        <v>0</v>
      </c>
      <c r="P26" s="816">
        <f t="shared" si="8"/>
        <v>10000000000</v>
      </c>
      <c r="Q26" s="816">
        <f t="shared" si="8"/>
        <v>0</v>
      </c>
      <c r="R26" s="816">
        <f t="shared" si="8"/>
        <v>10000000000</v>
      </c>
    </row>
    <row r="27" spans="1:28" ht="44.25" customHeight="1" x14ac:dyDescent="0.25">
      <c r="A27" s="827" t="s">
        <v>44</v>
      </c>
      <c r="B27" s="828"/>
      <c r="C27" s="828"/>
      <c r="D27" s="828"/>
      <c r="E27" s="828"/>
      <c r="F27" s="828"/>
      <c r="G27" s="828"/>
      <c r="H27" s="828"/>
      <c r="I27" s="828"/>
      <c r="J27" s="828"/>
      <c r="K27" s="1439"/>
      <c r="L27" s="1440"/>
      <c r="M27" s="816">
        <f>M26+M22+M17</f>
        <v>97750000000</v>
      </c>
      <c r="N27" s="816">
        <f t="shared" ref="N27:R27" si="9">N26+N22+N17</f>
        <v>210000000000</v>
      </c>
      <c r="O27" s="816">
        <f t="shared" si="9"/>
        <v>0</v>
      </c>
      <c r="P27" s="816">
        <f t="shared" si="9"/>
        <v>210000000000</v>
      </c>
      <c r="Q27" s="816">
        <f t="shared" si="9"/>
        <v>0</v>
      </c>
      <c r="R27" s="816">
        <f t="shared" si="9"/>
        <v>210000000000</v>
      </c>
    </row>
    <row r="28" spans="1:28" ht="104.25" customHeight="1" x14ac:dyDescent="0.25">
      <c r="A28" s="1359" t="s">
        <v>195</v>
      </c>
      <c r="B28" s="1355"/>
      <c r="C28" s="1355"/>
      <c r="D28" s="1355"/>
      <c r="E28" s="1355"/>
      <c r="F28" s="1355"/>
      <c r="G28" s="1355"/>
      <c r="H28" s="1355"/>
      <c r="I28" s="1355"/>
      <c r="J28" s="1355"/>
      <c r="K28" s="1356"/>
      <c r="L28" s="700" t="s">
        <v>45</v>
      </c>
      <c r="M28" s="1357" t="s">
        <v>201</v>
      </c>
      <c r="N28" s="1357"/>
      <c r="O28" s="1358"/>
      <c r="P28" s="1359" t="s">
        <v>185</v>
      </c>
      <c r="Q28" s="1357"/>
      <c r="R28" s="1358"/>
      <c r="S28" s="591"/>
      <c r="T28" s="993"/>
    </row>
    <row r="29" spans="1:28" ht="46.5" customHeight="1" x14ac:dyDescent="0.25">
      <c r="A29" s="1359" t="s">
        <v>46</v>
      </c>
      <c r="B29" s="1357"/>
      <c r="C29" s="1434">
        <v>44562</v>
      </c>
      <c r="D29" s="1434"/>
      <c r="E29" s="1434"/>
      <c r="F29" s="1434"/>
      <c r="G29" s="1434"/>
      <c r="H29" s="1434"/>
      <c r="I29" s="1434"/>
      <c r="J29" s="1434"/>
      <c r="K29" s="1444"/>
      <c r="L29" s="832" t="str">
        <f>+A29</f>
        <v>FECHA:</v>
      </c>
      <c r="M29" s="1434">
        <f>+C29</f>
        <v>44562</v>
      </c>
      <c r="N29" s="1357"/>
      <c r="O29" s="1357"/>
      <c r="P29" s="833" t="str">
        <f>+L29</f>
        <v>FECHA:</v>
      </c>
      <c r="Q29" s="1434">
        <f>+M29</f>
        <v>44562</v>
      </c>
      <c r="R29" s="1358"/>
      <c r="S29" s="993"/>
      <c r="T29" s="591"/>
      <c r="U29" s="714"/>
      <c r="V29" s="601"/>
      <c r="W29" s="601"/>
      <c r="X29" s="601"/>
      <c r="Y29" s="601"/>
      <c r="Z29" s="601"/>
      <c r="AA29" s="601"/>
      <c r="AB29" s="601"/>
    </row>
    <row r="31" spans="1:28" ht="20.25" x14ac:dyDescent="0.25">
      <c r="P31" s="835" t="s">
        <v>87</v>
      </c>
      <c r="Q31" s="818">
        <f>+P27</f>
        <v>210000000000</v>
      </c>
      <c r="R31" s="836"/>
    </row>
    <row r="32" spans="1:28" ht="20.25" x14ac:dyDescent="0.25">
      <c r="K32" s="994"/>
      <c r="P32" s="835" t="s">
        <v>59</v>
      </c>
      <c r="Q32" s="995"/>
      <c r="R32" s="836"/>
    </row>
    <row r="33" spans="11:18" s="710" customFormat="1" ht="32.25" customHeight="1" x14ac:dyDescent="0.25">
      <c r="P33" s="835" t="s">
        <v>86</v>
      </c>
      <c r="Q33" s="818"/>
      <c r="R33" s="836"/>
    </row>
    <row r="34" spans="11:18" ht="32.25" customHeight="1" x14ac:dyDescent="0.25">
      <c r="K34" s="994"/>
      <c r="Q34" s="714"/>
      <c r="R34" s="836"/>
    </row>
    <row r="35" spans="11:18" ht="32.25" customHeight="1" x14ac:dyDescent="0.3">
      <c r="L35" s="991" t="s">
        <v>216</v>
      </c>
      <c r="M35" s="818">
        <v>77615084967</v>
      </c>
      <c r="Q35" s="717"/>
      <c r="R35" s="836"/>
    </row>
    <row r="36" spans="11:18" ht="20.25" x14ac:dyDescent="0.25">
      <c r="L36" s="991" t="s">
        <v>217</v>
      </c>
      <c r="M36" s="818">
        <v>132384915033</v>
      </c>
    </row>
    <row r="39" spans="11:18" x14ac:dyDescent="0.25">
      <c r="R39" s="994"/>
    </row>
  </sheetData>
  <mergeCells count="48">
    <mergeCell ref="S1:Z8"/>
    <mergeCell ref="H3:P4"/>
    <mergeCell ref="L8:M8"/>
    <mergeCell ref="A4:G4"/>
    <mergeCell ref="A5:R5"/>
    <mergeCell ref="L6:R6"/>
    <mergeCell ref="A7:F7"/>
    <mergeCell ref="G7:K7"/>
    <mergeCell ref="L7:M7"/>
    <mergeCell ref="A1:G1"/>
    <mergeCell ref="A2:G2"/>
    <mergeCell ref="A3:G3"/>
    <mergeCell ref="Q1:R4"/>
    <mergeCell ref="H1:P2"/>
    <mergeCell ref="A9:G9"/>
    <mergeCell ref="H9:K9"/>
    <mergeCell ref="L9:M9"/>
    <mergeCell ref="S9:S12"/>
    <mergeCell ref="T9:T12"/>
    <mergeCell ref="A11:F11"/>
    <mergeCell ref="G11:G12"/>
    <mergeCell ref="H11:I11"/>
    <mergeCell ref="J11:K11"/>
    <mergeCell ref="Z9:Z12"/>
    <mergeCell ref="L10:M10"/>
    <mergeCell ref="L11:L12"/>
    <mergeCell ref="M11:M12"/>
    <mergeCell ref="N11:N12"/>
    <mergeCell ref="O11:O12"/>
    <mergeCell ref="U9:U12"/>
    <mergeCell ref="V9:V12"/>
    <mergeCell ref="W9:W12"/>
    <mergeCell ref="X9:X12"/>
    <mergeCell ref="Y9:Y12"/>
    <mergeCell ref="P11:P12"/>
    <mergeCell ref="Q11:Q12"/>
    <mergeCell ref="R11:R12"/>
    <mergeCell ref="A17:L17"/>
    <mergeCell ref="A29:B29"/>
    <mergeCell ref="M29:O29"/>
    <mergeCell ref="Q29:R29"/>
    <mergeCell ref="C29:K29"/>
    <mergeCell ref="A22:L22"/>
    <mergeCell ref="A28:K28"/>
    <mergeCell ref="M28:O28"/>
    <mergeCell ref="P28:R28"/>
    <mergeCell ref="K27:L27"/>
    <mergeCell ref="A26:L26"/>
  </mergeCells>
  <printOptions horizontalCentered="1" verticalCentered="1"/>
  <pageMargins left="0" right="0" top="0" bottom="0" header="0" footer="0"/>
  <pageSetup paperSize="9" scale="33" fitToHeight="2" orientation="landscape" r:id="rId1"/>
  <headerFooter>
    <oddFooter>&amp;CPágina &amp;P de &amp;N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585E0C-177D-4BE6-BB22-91CDD581390E}">
  <sheetPr>
    <tabColor theme="8" tint="0.79998168889431442"/>
    <pageSetUpPr fitToPage="1"/>
  </sheetPr>
  <dimension ref="A1:AB41"/>
  <sheetViews>
    <sheetView view="pageBreakPreview" zoomScale="55" zoomScaleNormal="85" zoomScaleSheetLayoutView="55" workbookViewId="0">
      <pane xSplit="11" ySplit="12" topLeftCell="O13" activePane="bottomRight" state="frozen"/>
      <selection pane="topRight" activeCell="I1" sqref="I1"/>
      <selection pane="bottomLeft" activeCell="A13" sqref="A13"/>
      <selection pane="bottomRight" activeCell="C19" sqref="C19"/>
    </sheetView>
  </sheetViews>
  <sheetFormatPr baseColWidth="10" defaultColWidth="11.42578125" defaultRowHeight="19.5" x14ac:dyDescent="0.25"/>
  <cols>
    <col min="1" max="1" width="8.85546875" style="815" bestFit="1" customWidth="1"/>
    <col min="2" max="2" width="9.42578125" style="815" bestFit="1" customWidth="1"/>
    <col min="3" max="4" width="6.85546875" style="815" customWidth="1"/>
    <col min="5" max="5" width="14.42578125" style="1049" bestFit="1" customWidth="1"/>
    <col min="6" max="6" width="9.42578125" style="815" customWidth="1"/>
    <col min="7" max="7" width="16.140625" style="815" customWidth="1"/>
    <col min="8" max="8" width="11.28515625" style="815" customWidth="1"/>
    <col min="9" max="9" width="10.5703125" style="815" customWidth="1"/>
    <col min="10" max="10" width="26" style="815" customWidth="1"/>
    <col min="11" max="11" width="97" style="815" customWidth="1"/>
    <col min="12" max="12" width="12.42578125" style="815" customWidth="1"/>
    <col min="13" max="13" width="35" style="815" customWidth="1"/>
    <col min="14" max="15" width="31.42578125" style="815" customWidth="1"/>
    <col min="16" max="16" width="51.140625" style="815" customWidth="1"/>
    <col min="17" max="17" width="31.140625" style="815" bestFit="1" customWidth="1"/>
    <col min="18" max="18" width="31.42578125" style="815" customWidth="1"/>
    <col min="19" max="19" width="30.42578125" style="815" bestFit="1" customWidth="1"/>
    <col min="20" max="20" width="38.85546875" style="1052" bestFit="1" customWidth="1"/>
    <col min="21" max="21" width="25.28515625" style="815" bestFit="1" customWidth="1"/>
    <col min="22" max="22" width="23.5703125" style="815" bestFit="1" customWidth="1"/>
    <col min="23" max="23" width="27" style="815" customWidth="1"/>
    <col min="24" max="24" width="24.42578125" style="815" customWidth="1"/>
    <col min="25" max="25" width="27.85546875" style="815" bestFit="1" customWidth="1"/>
    <col min="26" max="26" width="23.5703125" style="815" bestFit="1" customWidth="1"/>
    <col min="27" max="16384" width="11.42578125" style="815"/>
  </cols>
  <sheetData>
    <row r="1" spans="1:26" ht="23.25" customHeight="1" x14ac:dyDescent="0.25">
      <c r="A1" s="1473" t="s">
        <v>1</v>
      </c>
      <c r="B1" s="1474"/>
      <c r="C1" s="1474"/>
      <c r="D1" s="1474"/>
      <c r="E1" s="1474"/>
      <c r="F1" s="1474"/>
      <c r="G1" s="1475"/>
      <c r="H1" s="1476" t="s">
        <v>174</v>
      </c>
      <c r="I1" s="1476"/>
      <c r="J1" s="1476"/>
      <c r="K1" s="1476"/>
      <c r="L1" s="1476"/>
      <c r="M1" s="1476"/>
      <c r="N1" s="1476"/>
      <c r="O1" s="1476"/>
      <c r="P1" s="1476"/>
      <c r="Q1" s="1477" t="s">
        <v>5</v>
      </c>
      <c r="R1" s="1478"/>
      <c r="S1" s="1459" t="s">
        <v>226</v>
      </c>
      <c r="T1" s="1459"/>
      <c r="U1" s="1459"/>
      <c r="V1" s="1459"/>
      <c r="W1" s="1459"/>
      <c r="X1" s="1459"/>
      <c r="Y1" s="1459"/>
      <c r="Z1" s="1460"/>
    </row>
    <row r="2" spans="1:26" ht="23.25" customHeight="1" x14ac:dyDescent="0.25">
      <c r="A2" s="1463" t="s">
        <v>330</v>
      </c>
      <c r="B2" s="1457"/>
      <c r="C2" s="1457"/>
      <c r="D2" s="1457"/>
      <c r="E2" s="1457"/>
      <c r="F2" s="1457"/>
      <c r="G2" s="1457"/>
      <c r="H2" s="1464"/>
      <c r="I2" s="1464"/>
      <c r="J2" s="1464"/>
      <c r="K2" s="1464"/>
      <c r="L2" s="1464"/>
      <c r="M2" s="1464"/>
      <c r="N2" s="1464"/>
      <c r="O2" s="1464"/>
      <c r="P2" s="1464"/>
      <c r="Q2" s="1458"/>
      <c r="R2" s="1479"/>
      <c r="S2" s="1459"/>
      <c r="T2" s="1459"/>
      <c r="U2" s="1459"/>
      <c r="V2" s="1459"/>
      <c r="W2" s="1459"/>
      <c r="X2" s="1459"/>
      <c r="Y2" s="1459"/>
      <c r="Z2" s="1460"/>
    </row>
    <row r="3" spans="1:26" ht="23.25" customHeight="1" x14ac:dyDescent="0.25">
      <c r="A3" s="1463" t="s">
        <v>331</v>
      </c>
      <c r="B3" s="1457"/>
      <c r="C3" s="1457"/>
      <c r="D3" s="1457"/>
      <c r="E3" s="1457"/>
      <c r="F3" s="1457"/>
      <c r="G3" s="1457"/>
      <c r="H3" s="1464" t="s">
        <v>175</v>
      </c>
      <c r="I3" s="1464"/>
      <c r="J3" s="1464"/>
      <c r="K3" s="1464"/>
      <c r="L3" s="1464"/>
      <c r="M3" s="1464"/>
      <c r="N3" s="1464"/>
      <c r="O3" s="1464"/>
      <c r="P3" s="1464"/>
      <c r="Q3" s="1458"/>
      <c r="R3" s="1479"/>
      <c r="S3" s="1459"/>
      <c r="T3" s="1459"/>
      <c r="U3" s="1459"/>
      <c r="V3" s="1459"/>
      <c r="W3" s="1459"/>
      <c r="X3" s="1459"/>
      <c r="Y3" s="1459"/>
      <c r="Z3" s="1460"/>
    </row>
    <row r="4" spans="1:26" ht="23.25" customHeight="1" x14ac:dyDescent="0.25">
      <c r="A4" s="1465" t="s">
        <v>332</v>
      </c>
      <c r="B4" s="1452"/>
      <c r="C4" s="1452"/>
      <c r="D4" s="1452"/>
      <c r="E4" s="1452"/>
      <c r="F4" s="1452"/>
      <c r="G4" s="1453"/>
      <c r="H4" s="1464"/>
      <c r="I4" s="1464"/>
      <c r="J4" s="1464"/>
      <c r="K4" s="1464"/>
      <c r="L4" s="1464"/>
      <c r="M4" s="1464"/>
      <c r="N4" s="1464"/>
      <c r="O4" s="1464"/>
      <c r="P4" s="1464"/>
      <c r="Q4" s="1458"/>
      <c r="R4" s="1479"/>
      <c r="S4" s="1459"/>
      <c r="T4" s="1459"/>
      <c r="U4" s="1459"/>
      <c r="V4" s="1459"/>
      <c r="W4" s="1459"/>
      <c r="X4" s="1459"/>
      <c r="Y4" s="1459"/>
      <c r="Z4" s="1460"/>
    </row>
    <row r="5" spans="1:26" ht="9.75" customHeight="1" x14ac:dyDescent="0.3">
      <c r="A5" s="1466"/>
      <c r="B5" s="1467"/>
      <c r="C5" s="1467"/>
      <c r="D5" s="1467"/>
      <c r="E5" s="1467"/>
      <c r="F5" s="1467"/>
      <c r="G5" s="1467"/>
      <c r="H5" s="1467"/>
      <c r="I5" s="1467"/>
      <c r="J5" s="1467"/>
      <c r="K5" s="1467"/>
      <c r="L5" s="1467"/>
      <c r="M5" s="1467"/>
      <c r="N5" s="1467"/>
      <c r="O5" s="1467"/>
      <c r="P5" s="1467"/>
      <c r="Q5" s="1467"/>
      <c r="R5" s="1468"/>
      <c r="S5" s="1459"/>
      <c r="T5" s="1459"/>
      <c r="U5" s="1459"/>
      <c r="V5" s="1459"/>
      <c r="W5" s="1459"/>
      <c r="X5" s="1459"/>
      <c r="Y5" s="1459"/>
      <c r="Z5" s="1460"/>
    </row>
    <row r="6" spans="1:26" ht="24.75" customHeight="1" x14ac:dyDescent="0.3">
      <c r="A6" s="867"/>
      <c r="B6" s="868"/>
      <c r="C6" s="868"/>
      <c r="D6" s="868"/>
      <c r="E6" s="996"/>
      <c r="F6" s="868"/>
      <c r="G6" s="868"/>
      <c r="H6" s="869"/>
      <c r="I6" s="869"/>
      <c r="J6" s="869"/>
      <c r="K6" s="870"/>
      <c r="L6" s="1469" t="s">
        <v>204</v>
      </c>
      <c r="M6" s="1469"/>
      <c r="N6" s="1469"/>
      <c r="O6" s="1469"/>
      <c r="P6" s="1469"/>
      <c r="Q6" s="1469"/>
      <c r="R6" s="1470"/>
      <c r="S6" s="1459"/>
      <c r="T6" s="1459"/>
      <c r="U6" s="1459"/>
      <c r="V6" s="1459"/>
      <c r="W6" s="1459"/>
      <c r="X6" s="1459"/>
      <c r="Y6" s="1459"/>
      <c r="Z6" s="1460"/>
    </row>
    <row r="7" spans="1:26" ht="65.25" customHeight="1" x14ac:dyDescent="0.25">
      <c r="A7" s="1480" t="s">
        <v>92</v>
      </c>
      <c r="B7" s="1481"/>
      <c r="C7" s="1481"/>
      <c r="D7" s="1481"/>
      <c r="E7" s="1481"/>
      <c r="F7" s="1481"/>
      <c r="G7" s="1482" t="s">
        <v>315</v>
      </c>
      <c r="H7" s="1482"/>
      <c r="I7" s="1482"/>
      <c r="J7" s="1482"/>
      <c r="K7" s="1483"/>
      <c r="L7" s="1484" t="s">
        <v>7</v>
      </c>
      <c r="M7" s="1485"/>
      <c r="N7" s="871">
        <v>0</v>
      </c>
      <c r="O7" s="872"/>
      <c r="P7" s="873" t="s">
        <v>8</v>
      </c>
      <c r="Q7" s="871">
        <f>+M26</f>
        <v>2000000000</v>
      </c>
      <c r="R7" s="874"/>
      <c r="S7" s="1459"/>
      <c r="T7" s="1459"/>
      <c r="U7" s="1459"/>
      <c r="V7" s="1459"/>
      <c r="W7" s="1459"/>
      <c r="X7" s="1459"/>
      <c r="Y7" s="1459"/>
      <c r="Z7" s="1460"/>
    </row>
    <row r="8" spans="1:26" ht="38.25" customHeight="1" x14ac:dyDescent="0.25">
      <c r="A8" s="875"/>
      <c r="B8" s="876"/>
      <c r="C8" s="876"/>
      <c r="D8" s="876"/>
      <c r="E8" s="997"/>
      <c r="F8" s="876"/>
      <c r="G8" s="876"/>
      <c r="H8" s="876"/>
      <c r="I8" s="876"/>
      <c r="J8" s="876"/>
      <c r="K8" s="877"/>
      <c r="L8" s="1486" t="s">
        <v>9</v>
      </c>
      <c r="M8" s="1487"/>
      <c r="N8" s="878">
        <f>+M18+M30</f>
        <v>10000000000</v>
      </c>
      <c r="O8" s="879"/>
      <c r="P8" s="880" t="s">
        <v>10</v>
      </c>
      <c r="Q8" s="878">
        <v>0</v>
      </c>
      <c r="R8" s="881"/>
      <c r="S8" s="1461"/>
      <c r="T8" s="1461"/>
      <c r="U8" s="1461"/>
      <c r="V8" s="1461"/>
      <c r="W8" s="1461"/>
      <c r="X8" s="1461"/>
      <c r="Y8" s="1461"/>
      <c r="Z8" s="1462"/>
    </row>
    <row r="9" spans="1:26" s="998" customFormat="1" ht="20.25" customHeight="1" x14ac:dyDescent="0.3">
      <c r="A9" s="1480" t="s">
        <v>11</v>
      </c>
      <c r="B9" s="1481"/>
      <c r="C9" s="1481"/>
      <c r="D9" s="1481"/>
      <c r="E9" s="1481"/>
      <c r="F9" s="1481"/>
      <c r="G9" s="1481"/>
      <c r="H9" s="1488">
        <v>2018011000708</v>
      </c>
      <c r="I9" s="1488"/>
      <c r="J9" s="1488"/>
      <c r="K9" s="1489"/>
      <c r="L9" s="1490"/>
      <c r="M9" s="1491"/>
      <c r="N9" s="882"/>
      <c r="O9" s="883"/>
      <c r="P9" s="884"/>
      <c r="Q9" s="884"/>
      <c r="R9" s="885"/>
      <c r="S9" s="1496" t="s">
        <v>12</v>
      </c>
      <c r="T9" s="1498" t="s">
        <v>13</v>
      </c>
      <c r="U9" s="1432" t="s">
        <v>14</v>
      </c>
      <c r="V9" s="1432" t="s">
        <v>15</v>
      </c>
      <c r="W9" s="1432" t="s">
        <v>16</v>
      </c>
      <c r="X9" s="1432" t="s">
        <v>17</v>
      </c>
      <c r="Y9" s="1432" t="s">
        <v>18</v>
      </c>
      <c r="Z9" s="1432" t="s">
        <v>19</v>
      </c>
    </row>
    <row r="10" spans="1:26" ht="27" customHeight="1" x14ac:dyDescent="0.25">
      <c r="A10" s="886"/>
      <c r="B10" s="887"/>
      <c r="C10" s="887"/>
      <c r="D10" s="887"/>
      <c r="E10" s="999"/>
      <c r="F10" s="887"/>
      <c r="G10" s="887"/>
      <c r="H10" s="888"/>
      <c r="I10" s="888"/>
      <c r="J10" s="888"/>
      <c r="K10" s="889"/>
      <c r="L10" s="1492" t="s">
        <v>20</v>
      </c>
      <c r="M10" s="1493"/>
      <c r="N10" s="890">
        <f>+N7+N8+Q7+Q8</f>
        <v>12000000000</v>
      </c>
      <c r="O10" s="891"/>
      <c r="P10" s="892"/>
      <c r="Q10" s="892"/>
      <c r="R10" s="893"/>
      <c r="S10" s="1497"/>
      <c r="T10" s="1499"/>
      <c r="U10" s="1433"/>
      <c r="V10" s="1433"/>
      <c r="W10" s="1433"/>
      <c r="X10" s="1433"/>
      <c r="Y10" s="1433"/>
      <c r="Z10" s="1433"/>
    </row>
    <row r="11" spans="1:26" ht="38.25" customHeight="1" x14ac:dyDescent="0.25">
      <c r="A11" s="1494" t="s">
        <v>21</v>
      </c>
      <c r="B11" s="1469"/>
      <c r="C11" s="1469"/>
      <c r="D11" s="1469"/>
      <c r="E11" s="1469"/>
      <c r="F11" s="1469"/>
      <c r="G11" s="1469" t="s">
        <v>22</v>
      </c>
      <c r="H11" s="1469" t="s">
        <v>23</v>
      </c>
      <c r="I11" s="1469"/>
      <c r="J11" s="1464" t="s">
        <v>24</v>
      </c>
      <c r="K11" s="1464"/>
      <c r="L11" s="1433" t="s">
        <v>25</v>
      </c>
      <c r="M11" s="1433" t="s">
        <v>26</v>
      </c>
      <c r="N11" s="1433" t="s">
        <v>27</v>
      </c>
      <c r="O11" s="1433" t="s">
        <v>28</v>
      </c>
      <c r="P11" s="1433" t="s">
        <v>29</v>
      </c>
      <c r="Q11" s="1433" t="s">
        <v>30</v>
      </c>
      <c r="R11" s="1471" t="s">
        <v>31</v>
      </c>
      <c r="S11" s="1497"/>
      <c r="T11" s="1499"/>
      <c r="U11" s="1433"/>
      <c r="V11" s="1433"/>
      <c r="W11" s="1433"/>
      <c r="X11" s="1433"/>
      <c r="Y11" s="1433"/>
      <c r="Z11" s="1433"/>
    </row>
    <row r="12" spans="1:26" ht="27.75" customHeight="1" thickBot="1" x14ac:dyDescent="0.3">
      <c r="A12" s="896" t="s">
        <v>32</v>
      </c>
      <c r="B12" s="897" t="s">
        <v>33</v>
      </c>
      <c r="C12" s="897" t="s">
        <v>34</v>
      </c>
      <c r="D12" s="897" t="s">
        <v>109</v>
      </c>
      <c r="E12" s="897" t="s">
        <v>113</v>
      </c>
      <c r="F12" s="897" t="s">
        <v>62</v>
      </c>
      <c r="G12" s="1495"/>
      <c r="H12" s="897" t="s">
        <v>35</v>
      </c>
      <c r="I12" s="897" t="s">
        <v>36</v>
      </c>
      <c r="J12" s="898" t="s">
        <v>37</v>
      </c>
      <c r="K12" s="897" t="s">
        <v>38</v>
      </c>
      <c r="L12" s="1433"/>
      <c r="M12" s="1433"/>
      <c r="N12" s="1433"/>
      <c r="O12" s="1433"/>
      <c r="P12" s="1433"/>
      <c r="Q12" s="1433"/>
      <c r="R12" s="1472"/>
      <c r="S12" s="1497"/>
      <c r="T12" s="1499"/>
      <c r="U12" s="1433"/>
      <c r="V12" s="1433"/>
      <c r="W12" s="1433"/>
      <c r="X12" s="1433"/>
      <c r="Y12" s="1433"/>
      <c r="Z12" s="1433"/>
    </row>
    <row r="13" spans="1:26" s="1004" customFormat="1" ht="65.25" customHeight="1" x14ac:dyDescent="0.3">
      <c r="A13" s="899">
        <v>1501</v>
      </c>
      <c r="B13" s="1000" t="s">
        <v>85</v>
      </c>
      <c r="C13" s="1000">
        <v>23</v>
      </c>
      <c r="D13" s="1000">
        <v>0</v>
      </c>
      <c r="E13" s="1000" t="s">
        <v>110</v>
      </c>
      <c r="F13" s="1516"/>
      <c r="G13" s="1517"/>
      <c r="H13" s="1517"/>
      <c r="I13" s="1517"/>
      <c r="J13" s="1518"/>
      <c r="K13" s="902" t="s">
        <v>135</v>
      </c>
      <c r="L13" s="1001"/>
      <c r="M13" s="903">
        <f>+M14</f>
        <v>7520000000</v>
      </c>
      <c r="N13" s="903">
        <f t="shared" ref="N13:R14" si="0">+N14</f>
        <v>7520000000</v>
      </c>
      <c r="O13" s="903">
        <f t="shared" si="0"/>
        <v>0</v>
      </c>
      <c r="P13" s="903">
        <f t="shared" si="0"/>
        <v>7520000000</v>
      </c>
      <c r="Q13" s="903">
        <f t="shared" si="0"/>
        <v>0</v>
      </c>
      <c r="R13" s="904">
        <f t="shared" si="0"/>
        <v>7520000000</v>
      </c>
      <c r="S13" s="1002"/>
      <c r="T13" s="1003"/>
      <c r="U13" s="895"/>
      <c r="V13" s="895"/>
      <c r="W13" s="895"/>
      <c r="X13" s="895"/>
      <c r="Y13" s="895"/>
      <c r="Z13" s="895"/>
    </row>
    <row r="14" spans="1:26" s="1004" customFormat="1" ht="47.25" customHeight="1" thickBot="1" x14ac:dyDescent="0.35">
      <c r="A14" s="905">
        <v>1501</v>
      </c>
      <c r="B14" s="908" t="s">
        <v>85</v>
      </c>
      <c r="C14" s="908">
        <v>23</v>
      </c>
      <c r="D14" s="908">
        <v>0</v>
      </c>
      <c r="E14" s="908" t="s">
        <v>110</v>
      </c>
      <c r="F14" s="907" t="s">
        <v>94</v>
      </c>
      <c r="G14" s="1519"/>
      <c r="H14" s="1520"/>
      <c r="I14" s="1520"/>
      <c r="J14" s="1521"/>
      <c r="K14" s="1005" t="s">
        <v>125</v>
      </c>
      <c r="L14" s="1006"/>
      <c r="M14" s="910">
        <f>+M15</f>
        <v>7520000000</v>
      </c>
      <c r="N14" s="910">
        <f t="shared" si="0"/>
        <v>7520000000</v>
      </c>
      <c r="O14" s="910">
        <f t="shared" si="0"/>
        <v>0</v>
      </c>
      <c r="P14" s="910">
        <f t="shared" si="0"/>
        <v>7520000000</v>
      </c>
      <c r="Q14" s="910">
        <f t="shared" si="0"/>
        <v>0</v>
      </c>
      <c r="R14" s="911">
        <f t="shared" si="0"/>
        <v>7520000000</v>
      </c>
      <c r="S14" s="1002"/>
      <c r="T14" s="1003"/>
      <c r="U14" s="895"/>
      <c r="V14" s="895"/>
      <c r="W14" s="895"/>
      <c r="X14" s="895"/>
      <c r="Y14" s="895"/>
      <c r="Z14" s="895"/>
    </row>
    <row r="15" spans="1:26" s="1015" customFormat="1" ht="44.25" customHeight="1" thickBot="1" x14ac:dyDescent="0.35">
      <c r="A15" s="1513"/>
      <c r="B15" s="1514"/>
      <c r="C15" s="1514"/>
      <c r="D15" s="1514"/>
      <c r="E15" s="1514"/>
      <c r="F15" s="1514"/>
      <c r="G15" s="1514"/>
      <c r="H15" s="1514"/>
      <c r="I15" s="1515"/>
      <c r="J15" s="1007">
        <v>1</v>
      </c>
      <c r="K15" s="1008" t="s">
        <v>219</v>
      </c>
      <c r="L15" s="1009"/>
      <c r="M15" s="1010">
        <f>SUM(M16:M17)</f>
        <v>7520000000</v>
      </c>
      <c r="N15" s="1010">
        <f t="shared" ref="N15:R15" si="1">SUM(N16:N17)</f>
        <v>7520000000</v>
      </c>
      <c r="O15" s="1010">
        <f t="shared" si="1"/>
        <v>0</v>
      </c>
      <c r="P15" s="1010">
        <f t="shared" si="1"/>
        <v>7520000000</v>
      </c>
      <c r="Q15" s="1010">
        <f t="shared" si="1"/>
        <v>0</v>
      </c>
      <c r="R15" s="1011">
        <f t="shared" si="1"/>
        <v>7520000000</v>
      </c>
      <c r="S15" s="1012"/>
      <c r="T15" s="1013"/>
      <c r="U15" s="1014"/>
      <c r="V15" s="1014"/>
      <c r="W15" s="1014"/>
      <c r="X15" s="1014"/>
      <c r="Y15" s="1014"/>
      <c r="Z15" s="1014"/>
    </row>
    <row r="16" spans="1:26" s="1004" customFormat="1" ht="56.25" customHeight="1" x14ac:dyDescent="0.3">
      <c r="A16" s="918">
        <v>1501</v>
      </c>
      <c r="B16" s="919" t="s">
        <v>85</v>
      </c>
      <c r="C16" s="919">
        <v>23</v>
      </c>
      <c r="D16" s="919">
        <v>0</v>
      </c>
      <c r="E16" s="919" t="s">
        <v>110</v>
      </c>
      <c r="F16" s="919" t="s">
        <v>94</v>
      </c>
      <c r="G16" s="920">
        <v>16</v>
      </c>
      <c r="H16" s="921" t="s">
        <v>39</v>
      </c>
      <c r="I16" s="921"/>
      <c r="J16" s="1016" t="s">
        <v>40</v>
      </c>
      <c r="K16" s="1017" t="s">
        <v>127</v>
      </c>
      <c r="L16" s="920">
        <v>1</v>
      </c>
      <c r="M16" s="795">
        <v>7000000000</v>
      </c>
      <c r="N16" s="795">
        <f>+M16*L16</f>
        <v>7000000000</v>
      </c>
      <c r="O16" s="795">
        <v>0</v>
      </c>
      <c r="P16" s="795">
        <f>+N16+O16</f>
        <v>7000000000</v>
      </c>
      <c r="Q16" s="1018">
        <v>0</v>
      </c>
      <c r="R16" s="924">
        <f t="shared" ref="R16:R17" si="2">+P16-Q16</f>
        <v>7000000000</v>
      </c>
      <c r="S16" s="1002"/>
      <c r="T16" s="1003"/>
      <c r="U16" s="895"/>
      <c r="V16" s="895"/>
      <c r="W16" s="895"/>
      <c r="X16" s="895"/>
      <c r="Y16" s="895"/>
      <c r="Z16" s="895"/>
    </row>
    <row r="17" spans="1:26" ht="51.75" customHeight="1" x14ac:dyDescent="0.25">
      <c r="A17" s="1019">
        <v>1501</v>
      </c>
      <c r="B17" s="807" t="s">
        <v>85</v>
      </c>
      <c r="C17" s="807">
        <v>23</v>
      </c>
      <c r="D17" s="807">
        <v>0</v>
      </c>
      <c r="E17" s="807" t="s">
        <v>110</v>
      </c>
      <c r="F17" s="807" t="s">
        <v>94</v>
      </c>
      <c r="G17" s="806">
        <v>16</v>
      </c>
      <c r="H17" s="808" t="s">
        <v>39</v>
      </c>
      <c r="I17" s="808"/>
      <c r="J17" s="1016" t="s">
        <v>41</v>
      </c>
      <c r="K17" s="1020" t="s">
        <v>298</v>
      </c>
      <c r="L17" s="806">
        <v>1</v>
      </c>
      <c r="M17" s="803">
        <v>520000000</v>
      </c>
      <c r="N17" s="803">
        <f>+M17*L17</f>
        <v>520000000</v>
      </c>
      <c r="O17" s="803">
        <v>0</v>
      </c>
      <c r="P17" s="803">
        <f>+N17+O17</f>
        <v>520000000</v>
      </c>
      <c r="Q17" s="803">
        <v>0</v>
      </c>
      <c r="R17" s="1021">
        <f t="shared" si="2"/>
        <v>520000000</v>
      </c>
      <c r="S17" s="1002"/>
      <c r="T17" s="1003"/>
      <c r="U17" s="895"/>
      <c r="V17" s="895"/>
      <c r="W17" s="895"/>
      <c r="X17" s="895"/>
      <c r="Y17" s="895"/>
      <c r="Z17" s="895"/>
    </row>
    <row r="18" spans="1:26" ht="37.5" customHeight="1" x14ac:dyDescent="0.25">
      <c r="A18" s="1502" t="s">
        <v>43</v>
      </c>
      <c r="B18" s="1503"/>
      <c r="C18" s="1503"/>
      <c r="D18" s="1503"/>
      <c r="E18" s="1503"/>
      <c r="F18" s="1503"/>
      <c r="G18" s="1503"/>
      <c r="H18" s="1503"/>
      <c r="I18" s="1503"/>
      <c r="J18" s="1503"/>
      <c r="K18" s="1503"/>
      <c r="L18" s="1509"/>
      <c r="M18" s="816">
        <f>M16+M17</f>
        <v>7520000000</v>
      </c>
      <c r="N18" s="816">
        <f t="shared" ref="N18:R18" si="3">N16+N17</f>
        <v>7520000000</v>
      </c>
      <c r="O18" s="816">
        <f t="shared" si="3"/>
        <v>0</v>
      </c>
      <c r="P18" s="816">
        <f t="shared" si="3"/>
        <v>7520000000</v>
      </c>
      <c r="Q18" s="816">
        <f t="shared" si="3"/>
        <v>0</v>
      </c>
      <c r="R18" s="927">
        <f t="shared" si="3"/>
        <v>7520000000</v>
      </c>
      <c r="S18" s="1022"/>
      <c r="T18" s="1023"/>
      <c r="U18" s="1024"/>
      <c r="V18" s="1024"/>
      <c r="W18" s="1024"/>
      <c r="X18" s="1024"/>
      <c r="Y18" s="1024"/>
      <c r="Z18" s="1024"/>
    </row>
    <row r="19" spans="1:26" s="1004" customFormat="1" ht="65.25" customHeight="1" x14ac:dyDescent="0.3">
      <c r="A19" s="894">
        <v>1501</v>
      </c>
      <c r="B19" s="1025" t="s">
        <v>85</v>
      </c>
      <c r="C19" s="1025">
        <v>23</v>
      </c>
      <c r="D19" s="1025">
        <v>0</v>
      </c>
      <c r="E19" s="1025" t="s">
        <v>133</v>
      </c>
      <c r="F19" s="1522"/>
      <c r="G19" s="1523"/>
      <c r="H19" s="1523"/>
      <c r="I19" s="1523"/>
      <c r="J19" s="1524"/>
      <c r="K19" s="1026" t="s">
        <v>132</v>
      </c>
      <c r="L19" s="1027"/>
      <c r="M19" s="1028">
        <f>+M20</f>
        <v>4480000000</v>
      </c>
      <c r="N19" s="1028">
        <f t="shared" ref="N19:R19" si="4">+N20</f>
        <v>4480000000</v>
      </c>
      <c r="O19" s="1028">
        <f t="shared" si="4"/>
        <v>0</v>
      </c>
      <c r="P19" s="1028">
        <f t="shared" si="4"/>
        <v>4480000000</v>
      </c>
      <c r="Q19" s="1028">
        <f t="shared" si="4"/>
        <v>0</v>
      </c>
      <c r="R19" s="1029">
        <f t="shared" si="4"/>
        <v>4480000000</v>
      </c>
      <c r="S19" s="1002"/>
      <c r="T19" s="1003"/>
      <c r="U19" s="895"/>
      <c r="V19" s="895"/>
      <c r="W19" s="895"/>
      <c r="X19" s="895"/>
      <c r="Y19" s="895"/>
      <c r="Z19" s="895"/>
    </row>
    <row r="20" spans="1:26" s="1004" customFormat="1" ht="30.75" customHeight="1" thickBot="1" x14ac:dyDescent="0.35">
      <c r="A20" s="1030">
        <v>1501</v>
      </c>
      <c r="B20" s="1031" t="s">
        <v>85</v>
      </c>
      <c r="C20" s="1031">
        <v>23</v>
      </c>
      <c r="D20" s="1031">
        <v>0</v>
      </c>
      <c r="E20" s="1031" t="s">
        <v>133</v>
      </c>
      <c r="F20" s="898" t="s">
        <v>94</v>
      </c>
      <c r="G20" s="1525"/>
      <c r="H20" s="1526"/>
      <c r="I20" s="1526"/>
      <c r="J20" s="1527"/>
      <c r="K20" s="1032" t="s">
        <v>125</v>
      </c>
      <c r="L20" s="777"/>
      <c r="M20" s="1033">
        <f>+M21+M23+M27</f>
        <v>4480000000</v>
      </c>
      <c r="N20" s="1033">
        <f t="shared" ref="N20:R20" si="5">+N21+N23+N27</f>
        <v>4480000000</v>
      </c>
      <c r="O20" s="1033">
        <f t="shared" si="5"/>
        <v>0</v>
      </c>
      <c r="P20" s="1033">
        <f t="shared" si="5"/>
        <v>4480000000</v>
      </c>
      <c r="Q20" s="1033">
        <f t="shared" si="5"/>
        <v>0</v>
      </c>
      <c r="R20" s="1034">
        <f t="shared" si="5"/>
        <v>4480000000</v>
      </c>
      <c r="S20" s="1002"/>
      <c r="T20" s="1003"/>
      <c r="U20" s="895"/>
      <c r="V20" s="895"/>
      <c r="W20" s="895"/>
      <c r="X20" s="895"/>
      <c r="Y20" s="895"/>
      <c r="Z20" s="895"/>
    </row>
    <row r="21" spans="1:26" s="1004" customFormat="1" ht="44.25" customHeight="1" thickBot="1" x14ac:dyDescent="0.35">
      <c r="A21" s="1513"/>
      <c r="B21" s="1514"/>
      <c r="C21" s="1514"/>
      <c r="D21" s="1514"/>
      <c r="E21" s="1514"/>
      <c r="F21" s="1514"/>
      <c r="G21" s="1514"/>
      <c r="H21" s="1514"/>
      <c r="I21" s="1515"/>
      <c r="J21" s="1007">
        <v>2</v>
      </c>
      <c r="K21" s="1008" t="s">
        <v>299</v>
      </c>
      <c r="L21" s="1009"/>
      <c r="M21" s="1010">
        <f t="shared" ref="M21:R21" si="6">SUM(M22:M22)</f>
        <v>1000000000</v>
      </c>
      <c r="N21" s="1010">
        <f t="shared" si="6"/>
        <v>1000000000</v>
      </c>
      <c r="O21" s="1010">
        <f t="shared" si="6"/>
        <v>0</v>
      </c>
      <c r="P21" s="1010">
        <f t="shared" si="6"/>
        <v>1000000000</v>
      </c>
      <c r="Q21" s="1010">
        <f t="shared" si="6"/>
        <v>0</v>
      </c>
      <c r="R21" s="1011">
        <f t="shared" si="6"/>
        <v>1000000000</v>
      </c>
      <c r="S21" s="1002"/>
      <c r="T21" s="1003"/>
      <c r="U21" s="895"/>
      <c r="V21" s="895"/>
      <c r="W21" s="895"/>
      <c r="X21" s="895"/>
      <c r="Y21" s="895"/>
      <c r="Z21" s="895"/>
    </row>
    <row r="22" spans="1:26" ht="51.75" customHeight="1" thickBot="1" x14ac:dyDescent="0.3">
      <c r="A22" s="1035">
        <v>1501</v>
      </c>
      <c r="B22" s="1036" t="s">
        <v>85</v>
      </c>
      <c r="C22" s="1036">
        <v>23</v>
      </c>
      <c r="D22" s="1036">
        <v>0</v>
      </c>
      <c r="E22" s="1036" t="s">
        <v>133</v>
      </c>
      <c r="F22" s="1036" t="s">
        <v>94</v>
      </c>
      <c r="G22" s="1037">
        <v>11</v>
      </c>
      <c r="H22" s="1038" t="s">
        <v>39</v>
      </c>
      <c r="I22" s="1038"/>
      <c r="J22" s="1039" t="s">
        <v>47</v>
      </c>
      <c r="K22" s="1040" t="s">
        <v>300</v>
      </c>
      <c r="L22" s="1037">
        <v>1</v>
      </c>
      <c r="M22" s="1041">
        <v>1000000000</v>
      </c>
      <c r="N22" s="1041">
        <f>+M22*L22</f>
        <v>1000000000</v>
      </c>
      <c r="O22" s="1041">
        <v>0</v>
      </c>
      <c r="P22" s="1041">
        <f>+N22+O22</f>
        <v>1000000000</v>
      </c>
      <c r="Q22" s="1041">
        <v>0</v>
      </c>
      <c r="R22" s="1042">
        <f t="shared" ref="R22" si="7">+P22-Q22</f>
        <v>1000000000</v>
      </c>
      <c r="S22" s="1002"/>
      <c r="T22" s="1003"/>
      <c r="U22" s="895"/>
      <c r="V22" s="895"/>
      <c r="W22" s="895"/>
      <c r="X22" s="895"/>
      <c r="Y22" s="895"/>
      <c r="Z22" s="895"/>
    </row>
    <row r="23" spans="1:26" s="1004" customFormat="1" ht="44.25" customHeight="1" thickBot="1" x14ac:dyDescent="0.35">
      <c r="A23" s="1513"/>
      <c r="B23" s="1514"/>
      <c r="C23" s="1514"/>
      <c r="D23" s="1514"/>
      <c r="E23" s="1514"/>
      <c r="F23" s="1514"/>
      <c r="G23" s="1514"/>
      <c r="H23" s="1514"/>
      <c r="I23" s="1515"/>
      <c r="J23" s="1007">
        <v>3</v>
      </c>
      <c r="K23" s="1008" t="s">
        <v>179</v>
      </c>
      <c r="L23" s="1009"/>
      <c r="M23" s="1010">
        <f t="shared" ref="M23:R23" si="8">SUM(M24:M25)</f>
        <v>1000000000</v>
      </c>
      <c r="N23" s="1010">
        <f t="shared" si="8"/>
        <v>1000000000</v>
      </c>
      <c r="O23" s="1010">
        <f t="shared" si="8"/>
        <v>0</v>
      </c>
      <c r="P23" s="1010">
        <f t="shared" si="8"/>
        <v>1000000000</v>
      </c>
      <c r="Q23" s="1010">
        <f t="shared" si="8"/>
        <v>0</v>
      </c>
      <c r="R23" s="1011">
        <f t="shared" si="8"/>
        <v>1000000000</v>
      </c>
      <c r="S23" s="1002"/>
      <c r="T23" s="1003"/>
      <c r="U23" s="895"/>
      <c r="V23" s="895"/>
      <c r="W23" s="895"/>
      <c r="X23" s="895"/>
      <c r="Y23" s="895"/>
      <c r="Z23" s="895"/>
    </row>
    <row r="24" spans="1:26" ht="51.75" customHeight="1" x14ac:dyDescent="0.25">
      <c r="A24" s="918">
        <v>1501</v>
      </c>
      <c r="B24" s="919" t="s">
        <v>85</v>
      </c>
      <c r="C24" s="919">
        <v>23</v>
      </c>
      <c r="D24" s="919">
        <v>0</v>
      </c>
      <c r="E24" s="919" t="s">
        <v>133</v>
      </c>
      <c r="F24" s="919" t="s">
        <v>94</v>
      </c>
      <c r="G24" s="920">
        <v>11</v>
      </c>
      <c r="H24" s="921" t="s">
        <v>39</v>
      </c>
      <c r="I24" s="921"/>
      <c r="J24" s="1016" t="s">
        <v>42</v>
      </c>
      <c r="K24" s="1017" t="s">
        <v>302</v>
      </c>
      <c r="L24" s="920">
        <v>1</v>
      </c>
      <c r="M24" s="795">
        <v>887649024.51999998</v>
      </c>
      <c r="N24" s="795">
        <f>+M24*L24</f>
        <v>887649024.51999998</v>
      </c>
      <c r="O24" s="795">
        <v>0</v>
      </c>
      <c r="P24" s="795">
        <f>+N24+O24</f>
        <v>887649024.51999998</v>
      </c>
      <c r="Q24" s="795">
        <v>0</v>
      </c>
      <c r="R24" s="924">
        <f t="shared" ref="R24:R25" si="9">+P24-Q24</f>
        <v>887649024.51999998</v>
      </c>
      <c r="S24" s="1002"/>
      <c r="T24" s="1003"/>
      <c r="U24" s="895"/>
      <c r="V24" s="895"/>
      <c r="W24" s="895"/>
      <c r="X24" s="895"/>
      <c r="Y24" s="895"/>
      <c r="Z24" s="895"/>
    </row>
    <row r="25" spans="1:26" ht="51.75" customHeight="1" x14ac:dyDescent="0.25">
      <c r="A25" s="1019">
        <v>1501</v>
      </c>
      <c r="B25" s="807" t="s">
        <v>85</v>
      </c>
      <c r="C25" s="807">
        <v>23</v>
      </c>
      <c r="D25" s="807">
        <v>0</v>
      </c>
      <c r="E25" s="807" t="s">
        <v>133</v>
      </c>
      <c r="F25" s="807" t="s">
        <v>94</v>
      </c>
      <c r="G25" s="806">
        <v>11</v>
      </c>
      <c r="H25" s="808" t="s">
        <v>39</v>
      </c>
      <c r="I25" s="808"/>
      <c r="J25" s="1016" t="s">
        <v>145</v>
      </c>
      <c r="K25" s="1020" t="s">
        <v>298</v>
      </c>
      <c r="L25" s="806">
        <v>1</v>
      </c>
      <c r="M25" s="803">
        <v>112350975.48</v>
      </c>
      <c r="N25" s="803">
        <f>+M25*L25</f>
        <v>112350975.48</v>
      </c>
      <c r="O25" s="803">
        <v>0</v>
      </c>
      <c r="P25" s="803">
        <f>+N25+O25</f>
        <v>112350975.48</v>
      </c>
      <c r="Q25" s="803">
        <v>0</v>
      </c>
      <c r="R25" s="1021">
        <f t="shared" si="9"/>
        <v>112350975.48</v>
      </c>
      <c r="S25" s="1002"/>
      <c r="T25" s="1003"/>
      <c r="U25" s="895"/>
      <c r="V25" s="895"/>
      <c r="W25" s="895"/>
      <c r="X25" s="895"/>
      <c r="Y25" s="895"/>
      <c r="Z25" s="895"/>
    </row>
    <row r="26" spans="1:26" ht="36.75" customHeight="1" thickBot="1" x14ac:dyDescent="0.3">
      <c r="A26" s="1528" t="s">
        <v>50</v>
      </c>
      <c r="B26" s="1529"/>
      <c r="C26" s="1529"/>
      <c r="D26" s="1529"/>
      <c r="E26" s="1529"/>
      <c r="F26" s="1529"/>
      <c r="G26" s="1529"/>
      <c r="H26" s="1529"/>
      <c r="I26" s="1529"/>
      <c r="J26" s="1529"/>
      <c r="K26" s="1529"/>
      <c r="L26" s="1530"/>
      <c r="M26" s="839">
        <f>+M23+M21</f>
        <v>2000000000</v>
      </c>
      <c r="N26" s="839">
        <f t="shared" ref="N26:R26" si="10">+N23+N21</f>
        <v>2000000000</v>
      </c>
      <c r="O26" s="839">
        <f t="shared" si="10"/>
        <v>0</v>
      </c>
      <c r="P26" s="839">
        <f t="shared" si="10"/>
        <v>2000000000</v>
      </c>
      <c r="Q26" s="839">
        <f t="shared" si="10"/>
        <v>0</v>
      </c>
      <c r="R26" s="1043">
        <f t="shared" si="10"/>
        <v>2000000000</v>
      </c>
      <c r="S26" s="1022"/>
      <c r="T26" s="1023"/>
      <c r="U26" s="1024"/>
      <c r="V26" s="1024"/>
      <c r="W26" s="1024"/>
      <c r="X26" s="1024"/>
      <c r="Y26" s="1024"/>
      <c r="Z26" s="1024"/>
    </row>
    <row r="27" spans="1:26" s="1004" customFormat="1" ht="44.25" customHeight="1" thickBot="1" x14ac:dyDescent="0.35">
      <c r="A27" s="1513"/>
      <c r="B27" s="1514"/>
      <c r="C27" s="1514"/>
      <c r="D27" s="1514"/>
      <c r="E27" s="1514"/>
      <c r="F27" s="1514"/>
      <c r="G27" s="1514"/>
      <c r="H27" s="1514"/>
      <c r="I27" s="1515"/>
      <c r="J27" s="1007">
        <v>4</v>
      </c>
      <c r="K27" s="1008" t="s">
        <v>299</v>
      </c>
      <c r="L27" s="1009"/>
      <c r="M27" s="1010">
        <f t="shared" ref="M27:R27" si="11">SUM(M28:M29)</f>
        <v>2480000000</v>
      </c>
      <c r="N27" s="1010">
        <f t="shared" si="11"/>
        <v>2480000000</v>
      </c>
      <c r="O27" s="1010">
        <f t="shared" si="11"/>
        <v>0</v>
      </c>
      <c r="P27" s="1010">
        <f t="shared" si="11"/>
        <v>2480000000</v>
      </c>
      <c r="Q27" s="1010">
        <f t="shared" si="11"/>
        <v>0</v>
      </c>
      <c r="R27" s="1011">
        <f t="shared" si="11"/>
        <v>2480000000</v>
      </c>
      <c r="S27" s="1002"/>
      <c r="T27" s="1003"/>
      <c r="U27" s="895"/>
      <c r="V27" s="895"/>
      <c r="W27" s="895"/>
      <c r="X27" s="895"/>
      <c r="Y27" s="895"/>
      <c r="Z27" s="895"/>
    </row>
    <row r="28" spans="1:26" ht="51.75" customHeight="1" x14ac:dyDescent="0.25">
      <c r="A28" s="918">
        <v>1501</v>
      </c>
      <c r="B28" s="919" t="s">
        <v>85</v>
      </c>
      <c r="C28" s="919">
        <v>23</v>
      </c>
      <c r="D28" s="919">
        <v>0</v>
      </c>
      <c r="E28" s="919" t="s">
        <v>133</v>
      </c>
      <c r="F28" s="919" t="s">
        <v>94</v>
      </c>
      <c r="G28" s="920">
        <v>16</v>
      </c>
      <c r="H28" s="921" t="s">
        <v>39</v>
      </c>
      <c r="I28" s="921"/>
      <c r="J28" s="1016" t="s">
        <v>48</v>
      </c>
      <c r="K28" s="1017" t="s">
        <v>300</v>
      </c>
      <c r="L28" s="920">
        <v>1</v>
      </c>
      <c r="M28" s="795">
        <v>2244639714</v>
      </c>
      <c r="N28" s="795">
        <f>+M28*L28</f>
        <v>2244639714</v>
      </c>
      <c r="O28" s="795">
        <v>0</v>
      </c>
      <c r="P28" s="795">
        <f>+N28+O28</f>
        <v>2244639714</v>
      </c>
      <c r="Q28" s="795">
        <v>0</v>
      </c>
      <c r="R28" s="924">
        <f>+P28-Q28</f>
        <v>2244639714</v>
      </c>
      <c r="S28" s="1002"/>
      <c r="T28" s="1003"/>
      <c r="U28" s="895"/>
      <c r="V28" s="895"/>
      <c r="W28" s="895"/>
      <c r="X28" s="895"/>
      <c r="Y28" s="895"/>
      <c r="Z28" s="895"/>
    </row>
    <row r="29" spans="1:26" ht="51.75" customHeight="1" x14ac:dyDescent="0.25">
      <c r="A29" s="1019">
        <v>1501</v>
      </c>
      <c r="B29" s="807" t="s">
        <v>85</v>
      </c>
      <c r="C29" s="807">
        <v>23</v>
      </c>
      <c r="D29" s="807">
        <v>0</v>
      </c>
      <c r="E29" s="807" t="s">
        <v>133</v>
      </c>
      <c r="F29" s="807" t="s">
        <v>94</v>
      </c>
      <c r="G29" s="806">
        <v>16</v>
      </c>
      <c r="H29" s="808" t="s">
        <v>39</v>
      </c>
      <c r="I29" s="808"/>
      <c r="J29" s="1016" t="s">
        <v>49</v>
      </c>
      <c r="K29" s="1020" t="s">
        <v>301</v>
      </c>
      <c r="L29" s="806">
        <v>1</v>
      </c>
      <c r="M29" s="803">
        <v>235360286</v>
      </c>
      <c r="N29" s="803">
        <f>+M29*L29</f>
        <v>235360286</v>
      </c>
      <c r="O29" s="803">
        <v>0</v>
      </c>
      <c r="P29" s="803">
        <f>+N29+O29</f>
        <v>235360286</v>
      </c>
      <c r="Q29" s="803">
        <v>0</v>
      </c>
      <c r="R29" s="1021">
        <f>+P29-Q29</f>
        <v>235360286</v>
      </c>
      <c r="S29" s="1002"/>
      <c r="T29" s="1003"/>
      <c r="U29" s="895"/>
      <c r="V29" s="895"/>
      <c r="W29" s="895"/>
      <c r="X29" s="895"/>
      <c r="Y29" s="895"/>
      <c r="Z29" s="895"/>
    </row>
    <row r="30" spans="1:26" ht="36.75" customHeight="1" x14ac:dyDescent="0.25">
      <c r="A30" s="1502" t="s">
        <v>43</v>
      </c>
      <c r="B30" s="1503"/>
      <c r="C30" s="1503"/>
      <c r="D30" s="1503"/>
      <c r="E30" s="1503"/>
      <c r="F30" s="1503"/>
      <c r="G30" s="1503"/>
      <c r="H30" s="1503"/>
      <c r="I30" s="1503"/>
      <c r="J30" s="1503"/>
      <c r="K30" s="1503"/>
      <c r="L30" s="1509"/>
      <c r="M30" s="816">
        <f>+M27</f>
        <v>2480000000</v>
      </c>
      <c r="N30" s="816">
        <f t="shared" ref="N30:R30" si="12">+N27</f>
        <v>2480000000</v>
      </c>
      <c r="O30" s="816">
        <f t="shared" si="12"/>
        <v>0</v>
      </c>
      <c r="P30" s="816">
        <f t="shared" si="12"/>
        <v>2480000000</v>
      </c>
      <c r="Q30" s="816">
        <f t="shared" si="12"/>
        <v>0</v>
      </c>
      <c r="R30" s="927">
        <f t="shared" si="12"/>
        <v>2480000000</v>
      </c>
      <c r="S30" s="1022"/>
      <c r="T30" s="1023"/>
      <c r="U30" s="1024"/>
      <c r="V30" s="1024"/>
      <c r="W30" s="1024"/>
      <c r="X30" s="1024"/>
      <c r="Y30" s="1024"/>
      <c r="Z30" s="1024"/>
    </row>
    <row r="31" spans="1:26" ht="25.5" customHeight="1" x14ac:dyDescent="0.25">
      <c r="A31" s="1502" t="s">
        <v>180</v>
      </c>
      <c r="B31" s="1503"/>
      <c r="C31" s="1503"/>
      <c r="D31" s="1503"/>
      <c r="E31" s="1503"/>
      <c r="F31" s="925"/>
      <c r="G31" s="925"/>
      <c r="H31" s="925"/>
      <c r="I31" s="925"/>
      <c r="J31" s="925"/>
      <c r="K31" s="925"/>
      <c r="L31" s="926"/>
      <c r="M31" s="816">
        <f>+M13+M19</f>
        <v>12000000000</v>
      </c>
      <c r="N31" s="816">
        <f t="shared" ref="N31:R31" si="13">+N13+N19</f>
        <v>12000000000</v>
      </c>
      <c r="O31" s="816">
        <f t="shared" si="13"/>
        <v>0</v>
      </c>
      <c r="P31" s="816">
        <f t="shared" si="13"/>
        <v>12000000000</v>
      </c>
      <c r="Q31" s="816">
        <f t="shared" si="13"/>
        <v>0</v>
      </c>
      <c r="R31" s="927">
        <f t="shared" si="13"/>
        <v>12000000000</v>
      </c>
      <c r="S31" s="1022"/>
      <c r="T31" s="1044"/>
      <c r="U31" s="1044"/>
      <c r="V31" s="1045"/>
      <c r="W31" s="1045"/>
      <c r="X31" s="1024"/>
      <c r="Y31" s="1024"/>
      <c r="Z31" s="1024"/>
    </row>
    <row r="32" spans="1:26" ht="134.25" customHeight="1" x14ac:dyDescent="0.25">
      <c r="A32" s="1504" t="s">
        <v>196</v>
      </c>
      <c r="B32" s="1505"/>
      <c r="C32" s="1505"/>
      <c r="D32" s="1505"/>
      <c r="E32" s="1505"/>
      <c r="F32" s="1505"/>
      <c r="G32" s="1505"/>
      <c r="H32" s="1505"/>
      <c r="I32" s="1505"/>
      <c r="J32" s="1505"/>
      <c r="K32" s="1506"/>
      <c r="L32" s="930" t="s">
        <v>45</v>
      </c>
      <c r="M32" s="1505" t="s">
        <v>200</v>
      </c>
      <c r="N32" s="1505"/>
      <c r="O32" s="1506"/>
      <c r="P32" s="1507" t="s">
        <v>185</v>
      </c>
      <c r="Q32" s="1505"/>
      <c r="R32" s="1508"/>
      <c r="S32" s="931"/>
      <c r="T32" s="1044"/>
      <c r="U32" s="1024"/>
      <c r="V32" s="1024"/>
      <c r="W32" s="1024"/>
      <c r="X32" s="1024"/>
      <c r="Y32" s="1024"/>
      <c r="Z32" s="1024"/>
    </row>
    <row r="33" spans="1:28" ht="39" customHeight="1" thickBot="1" x14ac:dyDescent="0.3">
      <c r="A33" s="1510" t="s">
        <v>46</v>
      </c>
      <c r="B33" s="1511"/>
      <c r="C33" s="1500">
        <v>44562</v>
      </c>
      <c r="D33" s="1500"/>
      <c r="E33" s="1500"/>
      <c r="F33" s="1500"/>
      <c r="G33" s="1500"/>
      <c r="H33" s="1500"/>
      <c r="I33" s="1500"/>
      <c r="J33" s="1500"/>
      <c r="K33" s="1512"/>
      <c r="L33" s="1046" t="str">
        <f>+A33</f>
        <v>FECHA:</v>
      </c>
      <c r="M33" s="1500">
        <f>+C33</f>
        <v>44562</v>
      </c>
      <c r="N33" s="1511"/>
      <c r="O33" s="1511"/>
      <c r="P33" s="933" t="str">
        <f>+L33</f>
        <v>FECHA:</v>
      </c>
      <c r="Q33" s="1500">
        <f>+M33</f>
        <v>44562</v>
      </c>
      <c r="R33" s="1501"/>
      <c r="S33" s="1047"/>
      <c r="T33" s="1048"/>
      <c r="U33" s="1044"/>
      <c r="V33" s="1024"/>
      <c r="W33" s="1024"/>
      <c r="X33" s="1024"/>
      <c r="Y33" s="1024"/>
      <c r="Z33" s="1024"/>
      <c r="AA33" s="887"/>
      <c r="AB33" s="887"/>
    </row>
    <row r="34" spans="1:28" x14ac:dyDescent="0.25">
      <c r="S34" s="1050"/>
      <c r="T34" s="1050"/>
      <c r="U34" s="1050"/>
      <c r="V34" s="1050"/>
      <c r="W34" s="1050"/>
      <c r="X34" s="1050"/>
      <c r="Y34" s="1050"/>
      <c r="Z34" s="1050"/>
    </row>
    <row r="35" spans="1:28" x14ac:dyDescent="0.25">
      <c r="S35" s="1050"/>
      <c r="T35" s="1050"/>
      <c r="U35" s="1050"/>
      <c r="V35" s="1050"/>
      <c r="W35" s="1050"/>
      <c r="X35" s="1050"/>
      <c r="Y35" s="1050"/>
      <c r="Z35" s="1050"/>
    </row>
    <row r="36" spans="1:28" ht="20.25" x14ac:dyDescent="0.25">
      <c r="P36" s="726" t="s">
        <v>87</v>
      </c>
      <c r="Q36" s="1028"/>
      <c r="R36" s="1028"/>
      <c r="S36" s="1050"/>
      <c r="T36" s="1050"/>
      <c r="U36" s="1050"/>
      <c r="V36" s="1050"/>
      <c r="W36" s="1050"/>
      <c r="X36" s="1050"/>
      <c r="Y36" s="1050"/>
      <c r="Z36" s="1050"/>
    </row>
    <row r="37" spans="1:28" ht="20.25" x14ac:dyDescent="0.25">
      <c r="P37" s="726"/>
      <c r="Q37" s="1028"/>
      <c r="R37" s="1028"/>
      <c r="S37" s="1051"/>
    </row>
    <row r="38" spans="1:28" s="1053" customFormat="1" ht="32.25" customHeight="1" x14ac:dyDescent="0.25">
      <c r="E38" s="1054"/>
      <c r="M38" s="1055"/>
      <c r="P38" s="726" t="s">
        <v>59</v>
      </c>
      <c r="Q38" s="811"/>
      <c r="R38" s="1056"/>
      <c r="S38" s="880"/>
      <c r="T38" s="1050"/>
    </row>
    <row r="39" spans="1:28" ht="32.25" customHeight="1" x14ac:dyDescent="0.25">
      <c r="M39" s="1057"/>
      <c r="P39" s="726" t="s">
        <v>86</v>
      </c>
      <c r="Q39" s="1028"/>
      <c r="R39" s="1058"/>
      <c r="S39" s="887"/>
    </row>
    <row r="40" spans="1:28" ht="32.25" customHeight="1" x14ac:dyDescent="0.3">
      <c r="M40" s="1059"/>
      <c r="P40" s="1060"/>
      <c r="Q40" s="1061"/>
      <c r="R40" s="1058"/>
      <c r="S40" s="887"/>
    </row>
    <row r="41" spans="1:28" x14ac:dyDescent="0.25">
      <c r="M41" s="1062"/>
      <c r="P41" s="887"/>
      <c r="Q41" s="887"/>
      <c r="R41" s="887"/>
      <c r="S41" s="887"/>
    </row>
  </sheetData>
  <mergeCells count="56">
    <mergeCell ref="A15:I15"/>
    <mergeCell ref="F13:J13"/>
    <mergeCell ref="G14:J14"/>
    <mergeCell ref="F19:J19"/>
    <mergeCell ref="A27:I27"/>
    <mergeCell ref="G20:J20"/>
    <mergeCell ref="A26:L26"/>
    <mergeCell ref="A30:L30"/>
    <mergeCell ref="A18:L18"/>
    <mergeCell ref="A33:B33"/>
    <mergeCell ref="C33:K33"/>
    <mergeCell ref="M33:O33"/>
    <mergeCell ref="A21:I21"/>
    <mergeCell ref="A23:I23"/>
    <mergeCell ref="Q33:R33"/>
    <mergeCell ref="A31:E31"/>
    <mergeCell ref="A32:K32"/>
    <mergeCell ref="M32:O32"/>
    <mergeCell ref="P32:R32"/>
    <mergeCell ref="Y9:Y12"/>
    <mergeCell ref="Z9:Z12"/>
    <mergeCell ref="L10:M10"/>
    <mergeCell ref="A11:F11"/>
    <mergeCell ref="G11:G12"/>
    <mergeCell ref="H11:I11"/>
    <mergeCell ref="J11:K11"/>
    <mergeCell ref="L11:L12"/>
    <mergeCell ref="M11:M12"/>
    <mergeCell ref="N11:N12"/>
    <mergeCell ref="S9:S12"/>
    <mergeCell ref="T9:T12"/>
    <mergeCell ref="U9:U12"/>
    <mergeCell ref="V9:V12"/>
    <mergeCell ref="W9:W12"/>
    <mergeCell ref="X9:X12"/>
    <mergeCell ref="O11:O12"/>
    <mergeCell ref="P11:P12"/>
    <mergeCell ref="Q11:Q12"/>
    <mergeCell ref="R11:R12"/>
    <mergeCell ref="A1:G1"/>
    <mergeCell ref="H1:P2"/>
    <mergeCell ref="Q1:R4"/>
    <mergeCell ref="A7:F7"/>
    <mergeCell ref="G7:K7"/>
    <mergeCell ref="L7:M7"/>
    <mergeCell ref="L8:M8"/>
    <mergeCell ref="A9:G9"/>
    <mergeCell ref="H9:K9"/>
    <mergeCell ref="L9:M9"/>
    <mergeCell ref="S1:Z8"/>
    <mergeCell ref="A2:G2"/>
    <mergeCell ref="A3:G3"/>
    <mergeCell ref="H3:P4"/>
    <mergeCell ref="A4:G4"/>
    <mergeCell ref="A5:R5"/>
    <mergeCell ref="L6:R6"/>
  </mergeCells>
  <printOptions horizontalCentered="1"/>
  <pageMargins left="0" right="0" top="0" bottom="0" header="0" footer="0"/>
  <pageSetup paperSize="9" scale="33" fitToHeight="0" orientation="landscape" horizontalDpi="1200" verticalDpi="1200" r:id="rId1"/>
  <headerFooter>
    <oddFooter>&amp;CPágina &amp;P de &amp;N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BDFD95-25F4-4E00-9D9E-FEE10F3A56E8}">
  <sheetPr>
    <tabColor theme="8" tint="0.79998168889431442"/>
  </sheetPr>
  <dimension ref="A1:AB30"/>
  <sheetViews>
    <sheetView view="pageBreakPreview" zoomScale="70" zoomScaleNormal="85" zoomScaleSheetLayoutView="70" workbookViewId="0">
      <selection activeCell="P11" sqref="P11:P12"/>
    </sheetView>
  </sheetViews>
  <sheetFormatPr baseColWidth="10" defaultColWidth="11.42578125" defaultRowHeight="13.5" x14ac:dyDescent="0.25"/>
  <cols>
    <col min="1" max="1" width="10.5703125" style="536" customWidth="1"/>
    <col min="2" max="2" width="9.5703125" style="536" customWidth="1"/>
    <col min="3" max="4" width="6.85546875" style="536" customWidth="1"/>
    <col min="5" max="5" width="12.28515625" style="536" bestFit="1" customWidth="1"/>
    <col min="6" max="6" width="6.85546875" style="536" customWidth="1"/>
    <col min="7" max="7" width="12.7109375" style="536" customWidth="1"/>
    <col min="8" max="8" width="6.140625" style="536" customWidth="1"/>
    <col min="9" max="9" width="11" style="536" customWidth="1"/>
    <col min="10" max="10" width="18.5703125" style="536" customWidth="1"/>
    <col min="11" max="11" width="57" style="536" customWidth="1"/>
    <col min="12" max="12" width="10.7109375" style="536" customWidth="1"/>
    <col min="13" max="13" width="27.42578125" style="536" customWidth="1"/>
    <col min="14" max="15" width="31.42578125" style="536" customWidth="1"/>
    <col min="16" max="16" width="34.140625" style="537" customWidth="1"/>
    <col min="17" max="17" width="29.5703125" style="536" customWidth="1"/>
    <col min="18" max="18" width="31.42578125" style="537" customWidth="1"/>
    <col min="19" max="19" width="30.28515625" style="536" bestFit="1" customWidth="1"/>
    <col min="20" max="20" width="23.42578125" style="536" bestFit="1" customWidth="1"/>
    <col min="21" max="21" width="16.42578125" style="536" bestFit="1" customWidth="1"/>
    <col min="22" max="22" width="19.28515625" style="536" bestFit="1" customWidth="1"/>
    <col min="23" max="23" width="27" style="536" customWidth="1"/>
    <col min="24" max="24" width="24.42578125" style="536" customWidth="1"/>
    <col min="25" max="25" width="27.85546875" style="536" bestFit="1" customWidth="1"/>
    <col min="26" max="26" width="23.5703125" style="536" bestFit="1" customWidth="1"/>
    <col min="27" max="16384" width="11.42578125" style="536"/>
  </cols>
  <sheetData>
    <row r="1" spans="1:26" s="247" customFormat="1" ht="23.25" customHeight="1" x14ac:dyDescent="0.25">
      <c r="A1" s="1531" t="s">
        <v>1</v>
      </c>
      <c r="B1" s="1532"/>
      <c r="C1" s="1532"/>
      <c r="D1" s="1532"/>
      <c r="E1" s="1532"/>
      <c r="F1" s="1532"/>
      <c r="G1" s="1533"/>
      <c r="H1" s="1283" t="s">
        <v>174</v>
      </c>
      <c r="I1" s="1283"/>
      <c r="J1" s="1283"/>
      <c r="K1" s="1283"/>
      <c r="L1" s="1283"/>
      <c r="M1" s="1283"/>
      <c r="N1" s="1283"/>
      <c r="O1" s="1283"/>
      <c r="P1" s="1283"/>
      <c r="Q1" s="1539" t="s">
        <v>5</v>
      </c>
      <c r="R1" s="1540"/>
      <c r="S1" s="1259" t="s">
        <v>226</v>
      </c>
      <c r="T1" s="1259"/>
      <c r="U1" s="1259"/>
      <c r="V1" s="1259"/>
      <c r="W1" s="1259"/>
      <c r="X1" s="1259"/>
      <c r="Y1" s="1259"/>
      <c r="Z1" s="1261"/>
    </row>
    <row r="2" spans="1:26" s="247" customFormat="1" ht="23.25" customHeight="1" x14ac:dyDescent="0.25">
      <c r="A2" s="1534" t="s">
        <v>306</v>
      </c>
      <c r="B2" s="1535"/>
      <c r="C2" s="1535"/>
      <c r="D2" s="1535"/>
      <c r="E2" s="1535"/>
      <c r="F2" s="1535"/>
      <c r="G2" s="1535"/>
      <c r="H2" s="1266"/>
      <c r="I2" s="1266"/>
      <c r="J2" s="1266"/>
      <c r="K2" s="1266"/>
      <c r="L2" s="1266"/>
      <c r="M2" s="1266"/>
      <c r="N2" s="1266"/>
      <c r="O2" s="1266"/>
      <c r="P2" s="1266"/>
      <c r="Q2" s="1541"/>
      <c r="R2" s="1542"/>
      <c r="S2" s="1259"/>
      <c r="T2" s="1259"/>
      <c r="U2" s="1259"/>
      <c r="V2" s="1259"/>
      <c r="W2" s="1259"/>
      <c r="X2" s="1259"/>
      <c r="Y2" s="1259"/>
      <c r="Z2" s="1261"/>
    </row>
    <row r="3" spans="1:26" s="247" customFormat="1" ht="23.25" customHeight="1" x14ac:dyDescent="0.25">
      <c r="A3" s="1534" t="s">
        <v>307</v>
      </c>
      <c r="B3" s="1535"/>
      <c r="C3" s="1535"/>
      <c r="D3" s="1535"/>
      <c r="E3" s="1535"/>
      <c r="F3" s="1535"/>
      <c r="G3" s="1535"/>
      <c r="H3" s="1266" t="s">
        <v>175</v>
      </c>
      <c r="I3" s="1266"/>
      <c r="J3" s="1266"/>
      <c r="K3" s="1266"/>
      <c r="L3" s="1266"/>
      <c r="M3" s="1266"/>
      <c r="N3" s="1266"/>
      <c r="O3" s="1266"/>
      <c r="P3" s="1266"/>
      <c r="Q3" s="1541"/>
      <c r="R3" s="1542"/>
      <c r="S3" s="1259"/>
      <c r="T3" s="1259"/>
      <c r="U3" s="1259"/>
      <c r="V3" s="1259"/>
      <c r="W3" s="1259"/>
      <c r="X3" s="1259"/>
      <c r="Y3" s="1259"/>
      <c r="Z3" s="1261"/>
    </row>
    <row r="4" spans="1:26" s="247" customFormat="1" ht="23.25" customHeight="1" x14ac:dyDescent="0.25">
      <c r="A4" s="1536" t="s">
        <v>308</v>
      </c>
      <c r="B4" s="1537"/>
      <c r="C4" s="1537"/>
      <c r="D4" s="1537"/>
      <c r="E4" s="1537"/>
      <c r="F4" s="1537"/>
      <c r="G4" s="1538"/>
      <c r="H4" s="1266"/>
      <c r="I4" s="1266"/>
      <c r="J4" s="1266"/>
      <c r="K4" s="1266"/>
      <c r="L4" s="1266"/>
      <c r="M4" s="1266"/>
      <c r="N4" s="1266"/>
      <c r="O4" s="1266"/>
      <c r="P4" s="1266"/>
      <c r="Q4" s="1541"/>
      <c r="R4" s="1542"/>
      <c r="S4" s="1259"/>
      <c r="T4" s="1259"/>
      <c r="U4" s="1259"/>
      <c r="V4" s="1259"/>
      <c r="W4" s="1259"/>
      <c r="X4" s="1259"/>
      <c r="Y4" s="1259"/>
      <c r="Z4" s="1261"/>
    </row>
    <row r="5" spans="1:26" s="247" customFormat="1" ht="9.75" customHeight="1" x14ac:dyDescent="0.25">
      <c r="A5" s="1270"/>
      <c r="B5" s="1271"/>
      <c r="C5" s="1271"/>
      <c r="D5" s="1271"/>
      <c r="E5" s="1271"/>
      <c r="F5" s="1271"/>
      <c r="G5" s="1271"/>
      <c r="H5" s="1271"/>
      <c r="I5" s="1271"/>
      <c r="J5" s="1271"/>
      <c r="K5" s="1271"/>
      <c r="L5" s="1271"/>
      <c r="M5" s="1271"/>
      <c r="N5" s="1271"/>
      <c r="O5" s="1271"/>
      <c r="P5" s="1271"/>
      <c r="Q5" s="1271"/>
      <c r="R5" s="1272"/>
      <c r="S5" s="1259"/>
      <c r="T5" s="1259"/>
      <c r="U5" s="1259"/>
      <c r="V5" s="1259"/>
      <c r="W5" s="1259"/>
      <c r="X5" s="1259"/>
      <c r="Y5" s="1259"/>
      <c r="Z5" s="1261"/>
    </row>
    <row r="6" spans="1:26" s="247" customFormat="1" ht="24.75" customHeight="1" x14ac:dyDescent="0.25">
      <c r="A6" s="408"/>
      <c r="B6" s="409"/>
      <c r="C6" s="409"/>
      <c r="D6" s="409"/>
      <c r="E6" s="409"/>
      <c r="F6" s="409"/>
      <c r="G6" s="409"/>
      <c r="H6" s="410"/>
      <c r="I6" s="410"/>
      <c r="J6" s="410"/>
      <c r="K6" s="411"/>
      <c r="L6" s="1273" t="s">
        <v>204</v>
      </c>
      <c r="M6" s="1273"/>
      <c r="N6" s="1273"/>
      <c r="O6" s="1273"/>
      <c r="P6" s="1273"/>
      <c r="Q6" s="1273"/>
      <c r="R6" s="1274"/>
      <c r="S6" s="1259"/>
      <c r="T6" s="1259"/>
      <c r="U6" s="1259"/>
      <c r="V6" s="1259"/>
      <c r="W6" s="1259"/>
      <c r="X6" s="1259"/>
      <c r="Y6" s="1259"/>
      <c r="Z6" s="1261"/>
    </row>
    <row r="7" spans="1:26" s="247" customFormat="1" ht="48.75" customHeight="1" x14ac:dyDescent="0.25">
      <c r="A7" s="1275" t="s">
        <v>92</v>
      </c>
      <c r="B7" s="1205"/>
      <c r="C7" s="1205"/>
      <c r="D7" s="1205"/>
      <c r="E7" s="1205"/>
      <c r="F7" s="1205"/>
      <c r="G7" s="1206" t="s">
        <v>102</v>
      </c>
      <c r="H7" s="1206"/>
      <c r="I7" s="1206"/>
      <c r="J7" s="1206"/>
      <c r="K7" s="1207"/>
      <c r="L7" s="1276" t="s">
        <v>7</v>
      </c>
      <c r="M7" s="1277"/>
      <c r="N7" s="413">
        <v>0</v>
      </c>
      <c r="O7" s="414"/>
      <c r="P7" s="727" t="s">
        <v>8</v>
      </c>
      <c r="Q7" s="413">
        <f>P22</f>
        <v>3000000000</v>
      </c>
      <c r="R7" s="858"/>
      <c r="S7" s="1259"/>
      <c r="T7" s="1259"/>
      <c r="U7" s="1259"/>
      <c r="V7" s="1259"/>
      <c r="W7" s="1259"/>
      <c r="X7" s="1259"/>
      <c r="Y7" s="1259"/>
      <c r="Z7" s="1261"/>
    </row>
    <row r="8" spans="1:26" s="247" customFormat="1" ht="27" customHeight="1" x14ac:dyDescent="0.25">
      <c r="A8" s="417"/>
      <c r="B8" s="418"/>
      <c r="C8" s="418"/>
      <c r="D8" s="418"/>
      <c r="E8" s="418"/>
      <c r="F8" s="418"/>
      <c r="G8" s="418"/>
      <c r="H8" s="418"/>
      <c r="I8" s="418"/>
      <c r="J8" s="418"/>
      <c r="K8" s="419"/>
      <c r="L8" s="1278" t="s">
        <v>9</v>
      </c>
      <c r="M8" s="1279"/>
      <c r="N8" s="420">
        <v>0</v>
      </c>
      <c r="O8" s="421"/>
      <c r="P8" s="729" t="s">
        <v>10</v>
      </c>
      <c r="Q8" s="420">
        <v>0</v>
      </c>
      <c r="R8" s="859"/>
      <c r="S8" s="1262"/>
      <c r="T8" s="1262"/>
      <c r="U8" s="1262"/>
      <c r="V8" s="1262"/>
      <c r="W8" s="1262"/>
      <c r="X8" s="1262"/>
      <c r="Y8" s="1262"/>
      <c r="Z8" s="1263"/>
    </row>
    <row r="9" spans="1:26" s="731" customFormat="1" ht="20.25" customHeight="1" x14ac:dyDescent="0.25">
      <c r="A9" s="1275" t="s">
        <v>11</v>
      </c>
      <c r="B9" s="1205"/>
      <c r="C9" s="1205"/>
      <c r="D9" s="1205"/>
      <c r="E9" s="1205"/>
      <c r="F9" s="1205"/>
      <c r="G9" s="1205"/>
      <c r="H9" s="1296">
        <v>2018011000711</v>
      </c>
      <c r="I9" s="1296"/>
      <c r="J9" s="1296"/>
      <c r="K9" s="1297"/>
      <c r="L9" s="1298"/>
      <c r="M9" s="1299"/>
      <c r="N9" s="424"/>
      <c r="O9" s="425"/>
      <c r="P9" s="730"/>
      <c r="Q9" s="426"/>
      <c r="R9" s="860"/>
      <c r="S9" s="1544" t="s">
        <v>12</v>
      </c>
      <c r="T9" s="1284" t="s">
        <v>13</v>
      </c>
      <c r="U9" s="1284" t="s">
        <v>14</v>
      </c>
      <c r="V9" s="1284" t="s">
        <v>15</v>
      </c>
      <c r="W9" s="1284" t="s">
        <v>16</v>
      </c>
      <c r="X9" s="1284" t="s">
        <v>17</v>
      </c>
      <c r="Y9" s="1284" t="s">
        <v>18</v>
      </c>
      <c r="Z9" s="1284" t="s">
        <v>19</v>
      </c>
    </row>
    <row r="10" spans="1:26" s="247" customFormat="1" ht="27" customHeight="1" x14ac:dyDescent="0.25">
      <c r="A10" s="428"/>
      <c r="B10" s="429"/>
      <c r="C10" s="429"/>
      <c r="D10" s="429"/>
      <c r="E10" s="429"/>
      <c r="F10" s="429"/>
      <c r="G10" s="429"/>
      <c r="H10" s="430"/>
      <c r="I10" s="430"/>
      <c r="J10" s="430"/>
      <c r="K10" s="431"/>
      <c r="L10" s="1286" t="s">
        <v>20</v>
      </c>
      <c r="M10" s="1287"/>
      <c r="N10" s="432">
        <f>+N7+N8+Q7+Q8</f>
        <v>3000000000</v>
      </c>
      <c r="O10" s="433"/>
      <c r="P10" s="732"/>
      <c r="Q10" s="434"/>
      <c r="R10" s="861"/>
      <c r="S10" s="1545"/>
      <c r="T10" s="1285"/>
      <c r="U10" s="1285"/>
      <c r="V10" s="1285"/>
      <c r="W10" s="1285"/>
      <c r="X10" s="1285"/>
      <c r="Y10" s="1285"/>
      <c r="Z10" s="1285"/>
    </row>
    <row r="11" spans="1:26" s="436" customFormat="1" ht="38.25" customHeight="1" x14ac:dyDescent="0.3">
      <c r="A11" s="1543" t="s">
        <v>21</v>
      </c>
      <c r="B11" s="1311"/>
      <c r="C11" s="1311"/>
      <c r="D11" s="1311"/>
      <c r="E11" s="1311"/>
      <c r="F11" s="1311"/>
      <c r="G11" s="1311" t="s">
        <v>22</v>
      </c>
      <c r="H11" s="1311" t="s">
        <v>23</v>
      </c>
      <c r="I11" s="1311"/>
      <c r="J11" s="1313" t="s">
        <v>24</v>
      </c>
      <c r="K11" s="1313"/>
      <c r="L11" s="1288" t="s">
        <v>25</v>
      </c>
      <c r="M11" s="1288" t="s">
        <v>26</v>
      </c>
      <c r="N11" s="1288" t="s">
        <v>27</v>
      </c>
      <c r="O11" s="1288" t="s">
        <v>28</v>
      </c>
      <c r="P11" s="1546" t="s">
        <v>29</v>
      </c>
      <c r="Q11" s="1288" t="s">
        <v>30</v>
      </c>
      <c r="R11" s="1547" t="s">
        <v>31</v>
      </c>
      <c r="S11" s="1545"/>
      <c r="T11" s="1285"/>
      <c r="U11" s="1285"/>
      <c r="V11" s="1285"/>
      <c r="W11" s="1285"/>
      <c r="X11" s="1285"/>
      <c r="Y11" s="1285"/>
      <c r="Z11" s="1285"/>
    </row>
    <row r="12" spans="1:26" s="436" customFormat="1" ht="27.75" customHeight="1" thickBot="1" x14ac:dyDescent="0.35">
      <c r="A12" s="437" t="s">
        <v>32</v>
      </c>
      <c r="B12" s="438" t="s">
        <v>33</v>
      </c>
      <c r="C12" s="438" t="s">
        <v>34</v>
      </c>
      <c r="D12" s="438" t="s">
        <v>109</v>
      </c>
      <c r="E12" s="438" t="s">
        <v>105</v>
      </c>
      <c r="F12" s="438" t="s">
        <v>62</v>
      </c>
      <c r="G12" s="1312"/>
      <c r="H12" s="438" t="s">
        <v>35</v>
      </c>
      <c r="I12" s="438" t="s">
        <v>36</v>
      </c>
      <c r="J12" s="439" t="s">
        <v>37</v>
      </c>
      <c r="K12" s="438" t="s">
        <v>38</v>
      </c>
      <c r="L12" s="1288"/>
      <c r="M12" s="1288"/>
      <c r="N12" s="1288"/>
      <c r="O12" s="1288"/>
      <c r="P12" s="1546"/>
      <c r="Q12" s="1288"/>
      <c r="R12" s="1548"/>
      <c r="S12" s="1545"/>
      <c r="T12" s="1285"/>
      <c r="U12" s="1285"/>
      <c r="V12" s="1285"/>
      <c r="W12" s="1285"/>
      <c r="X12" s="1285"/>
      <c r="Y12" s="1285"/>
      <c r="Z12" s="1285"/>
    </row>
    <row r="13" spans="1:26" s="247" customFormat="1" ht="39.75" customHeight="1" x14ac:dyDescent="0.25">
      <c r="A13" s="440">
        <v>1505</v>
      </c>
      <c r="B13" s="441" t="s">
        <v>85</v>
      </c>
      <c r="C13" s="441">
        <v>5</v>
      </c>
      <c r="D13" s="441">
        <v>0</v>
      </c>
      <c r="E13" s="441" t="s">
        <v>134</v>
      </c>
      <c r="F13" s="1553"/>
      <c r="G13" s="1554"/>
      <c r="H13" s="1554"/>
      <c r="I13" s="1554"/>
      <c r="J13" s="1555"/>
      <c r="K13" s="733" t="s">
        <v>131</v>
      </c>
      <c r="L13" s="444"/>
      <c r="M13" s="445">
        <f>+M14</f>
        <v>3000000000</v>
      </c>
      <c r="N13" s="445">
        <f t="shared" ref="N13:R13" si="0">+N14</f>
        <v>3000000000</v>
      </c>
      <c r="O13" s="445">
        <f t="shared" si="0"/>
        <v>0</v>
      </c>
      <c r="P13" s="445">
        <f t="shared" si="0"/>
        <v>3000000000</v>
      </c>
      <c r="Q13" s="445">
        <f t="shared" si="0"/>
        <v>0</v>
      </c>
      <c r="R13" s="446">
        <f t="shared" si="0"/>
        <v>3000000000</v>
      </c>
      <c r="S13" s="734"/>
      <c r="T13" s="735"/>
      <c r="U13" s="735"/>
      <c r="V13" s="735"/>
      <c r="W13" s="735"/>
      <c r="X13" s="735"/>
      <c r="Y13" s="735"/>
      <c r="Z13" s="735"/>
    </row>
    <row r="14" spans="1:26" s="247" customFormat="1" ht="39.75" customHeight="1" thickBot="1" x14ac:dyDescent="0.3">
      <c r="A14" s="451">
        <v>1505</v>
      </c>
      <c r="B14" s="452" t="s">
        <v>85</v>
      </c>
      <c r="C14" s="452">
        <v>5</v>
      </c>
      <c r="D14" s="452">
        <v>0</v>
      </c>
      <c r="E14" s="452">
        <v>1505009</v>
      </c>
      <c r="F14" s="452" t="s">
        <v>94</v>
      </c>
      <c r="G14" s="1323"/>
      <c r="H14" s="1324"/>
      <c r="I14" s="1324"/>
      <c r="J14" s="1325"/>
      <c r="K14" s="736" t="s">
        <v>125</v>
      </c>
      <c r="L14" s="455"/>
      <c r="M14" s="490">
        <f>+M15+M19</f>
        <v>3000000000</v>
      </c>
      <c r="N14" s="490">
        <f t="shared" ref="N14:R14" si="1">+N15+N19</f>
        <v>3000000000</v>
      </c>
      <c r="O14" s="490">
        <f t="shared" si="1"/>
        <v>0</v>
      </c>
      <c r="P14" s="490">
        <f t="shared" si="1"/>
        <v>3000000000</v>
      </c>
      <c r="Q14" s="490">
        <f t="shared" si="1"/>
        <v>0</v>
      </c>
      <c r="R14" s="491">
        <f t="shared" si="1"/>
        <v>3000000000</v>
      </c>
      <c r="S14" s="734"/>
      <c r="T14" s="735"/>
      <c r="U14" s="735"/>
      <c r="V14" s="735"/>
      <c r="W14" s="735"/>
      <c r="X14" s="735"/>
      <c r="Y14" s="735"/>
      <c r="Z14" s="735"/>
    </row>
    <row r="15" spans="1:26" s="352" customFormat="1" ht="36" customHeight="1" thickBot="1" x14ac:dyDescent="0.3">
      <c r="A15" s="1190"/>
      <c r="B15" s="1191"/>
      <c r="C15" s="1191"/>
      <c r="D15" s="1191"/>
      <c r="E15" s="1191"/>
      <c r="F15" s="1191"/>
      <c r="G15" s="1191"/>
      <c r="H15" s="1191"/>
      <c r="I15" s="1192"/>
      <c r="J15" s="225">
        <v>1</v>
      </c>
      <c r="K15" s="738" t="s">
        <v>181</v>
      </c>
      <c r="L15" s="225"/>
      <c r="M15" s="170">
        <f>SUM(M16:M18)</f>
        <v>136000000</v>
      </c>
      <c r="N15" s="170">
        <f t="shared" ref="N15:R15" si="2">SUM(N16:N18)</f>
        <v>136000000</v>
      </c>
      <c r="O15" s="170">
        <f t="shared" si="2"/>
        <v>0</v>
      </c>
      <c r="P15" s="170">
        <f t="shared" si="2"/>
        <v>136000000</v>
      </c>
      <c r="Q15" s="170">
        <f t="shared" si="2"/>
        <v>0</v>
      </c>
      <c r="R15" s="227">
        <f t="shared" si="2"/>
        <v>136000000</v>
      </c>
      <c r="S15" s="855"/>
      <c r="T15" s="739"/>
      <c r="U15" s="740"/>
      <c r="V15" s="737"/>
      <c r="W15" s="737"/>
      <c r="X15" s="225"/>
      <c r="Y15" s="739"/>
      <c r="Z15" s="741"/>
    </row>
    <row r="16" spans="1:26" s="247" customFormat="1" ht="36" customHeight="1" x14ac:dyDescent="0.25">
      <c r="A16" s="461">
        <v>1505</v>
      </c>
      <c r="B16" s="237" t="s">
        <v>85</v>
      </c>
      <c r="C16" s="237">
        <v>5</v>
      </c>
      <c r="D16" s="237">
        <v>0</v>
      </c>
      <c r="E16" s="237">
        <v>1505009</v>
      </c>
      <c r="F16" s="237" t="s">
        <v>94</v>
      </c>
      <c r="G16" s="236">
        <v>11</v>
      </c>
      <c r="H16" s="462" t="s">
        <v>39</v>
      </c>
      <c r="I16" s="462"/>
      <c r="J16" s="236" t="s">
        <v>40</v>
      </c>
      <c r="K16" s="742" t="s">
        <v>309</v>
      </c>
      <c r="L16" s="236">
        <v>1</v>
      </c>
      <c r="M16" s="240">
        <v>50000000</v>
      </c>
      <c r="N16" s="240">
        <f>+L16*M16</f>
        <v>50000000</v>
      </c>
      <c r="O16" s="240">
        <v>0</v>
      </c>
      <c r="P16" s="240">
        <f>+N16+O16</f>
        <v>50000000</v>
      </c>
      <c r="Q16" s="240">
        <v>0</v>
      </c>
      <c r="R16" s="464">
        <f>+P16-Q16</f>
        <v>50000000</v>
      </c>
      <c r="S16" s="856"/>
      <c r="T16" s="743"/>
      <c r="U16" s="744"/>
      <c r="V16" s="462"/>
      <c r="W16" s="462"/>
      <c r="X16" s="236"/>
      <c r="Y16" s="743"/>
      <c r="Z16" s="745"/>
    </row>
    <row r="17" spans="1:28" s="247" customFormat="1" ht="36" customHeight="1" x14ac:dyDescent="0.25">
      <c r="A17" s="465">
        <v>1505</v>
      </c>
      <c r="B17" s="249" t="s">
        <v>85</v>
      </c>
      <c r="C17" s="249">
        <v>5</v>
      </c>
      <c r="D17" s="249">
        <v>0</v>
      </c>
      <c r="E17" s="249">
        <v>1505009</v>
      </c>
      <c r="F17" s="249" t="s">
        <v>94</v>
      </c>
      <c r="G17" s="248">
        <v>11</v>
      </c>
      <c r="H17" s="466" t="s">
        <v>39</v>
      </c>
      <c r="I17" s="466"/>
      <c r="J17" s="248" t="s">
        <v>41</v>
      </c>
      <c r="K17" s="746" t="s">
        <v>310</v>
      </c>
      <c r="L17" s="248">
        <v>1</v>
      </c>
      <c r="M17" s="161">
        <v>30000000</v>
      </c>
      <c r="N17" s="161">
        <f>+L17*M17</f>
        <v>30000000</v>
      </c>
      <c r="O17" s="161">
        <v>0</v>
      </c>
      <c r="P17" s="161">
        <f>+N17+O17</f>
        <v>30000000</v>
      </c>
      <c r="Q17" s="161">
        <v>0</v>
      </c>
      <c r="R17" s="468">
        <f>+P17-Q17</f>
        <v>30000000</v>
      </c>
      <c r="S17" s="857"/>
      <c r="T17" s="530"/>
      <c r="U17" s="529"/>
      <c r="V17" s="466"/>
      <c r="W17" s="466"/>
      <c r="X17" s="248"/>
      <c r="Y17" s="530"/>
      <c r="Z17" s="531"/>
    </row>
    <row r="18" spans="1:28" s="247" customFormat="1" ht="36" customHeight="1" thickBot="1" x14ac:dyDescent="0.3">
      <c r="A18" s="469">
        <v>1505</v>
      </c>
      <c r="B18" s="253" t="s">
        <v>85</v>
      </c>
      <c r="C18" s="253">
        <v>5</v>
      </c>
      <c r="D18" s="253">
        <v>0</v>
      </c>
      <c r="E18" s="253">
        <v>1505009</v>
      </c>
      <c r="F18" s="253" t="s">
        <v>94</v>
      </c>
      <c r="G18" s="252">
        <v>11</v>
      </c>
      <c r="H18" s="470" t="s">
        <v>39</v>
      </c>
      <c r="I18" s="470"/>
      <c r="J18" s="252" t="s">
        <v>144</v>
      </c>
      <c r="K18" s="747" t="s">
        <v>311</v>
      </c>
      <c r="L18" s="252">
        <v>1</v>
      </c>
      <c r="M18" s="256">
        <v>56000000</v>
      </c>
      <c r="N18" s="256">
        <f>+L18*M18</f>
        <v>56000000</v>
      </c>
      <c r="O18" s="256">
        <v>0</v>
      </c>
      <c r="P18" s="256">
        <f>+N18+O18</f>
        <v>56000000</v>
      </c>
      <c r="Q18" s="256">
        <v>0</v>
      </c>
      <c r="R18" s="472">
        <f>+P18-Q18</f>
        <v>56000000</v>
      </c>
      <c r="S18" s="857"/>
      <c r="T18" s="530"/>
      <c r="U18" s="529"/>
      <c r="V18" s="466"/>
      <c r="W18" s="466"/>
      <c r="X18" s="248"/>
      <c r="Y18" s="530"/>
      <c r="Z18" s="531"/>
    </row>
    <row r="19" spans="1:28" s="247" customFormat="1" ht="37.5" customHeight="1" thickBot="1" x14ac:dyDescent="0.3">
      <c r="A19" s="1223"/>
      <c r="B19" s="1224"/>
      <c r="C19" s="1224"/>
      <c r="D19" s="1224"/>
      <c r="E19" s="1224"/>
      <c r="F19" s="1224"/>
      <c r="G19" s="1224"/>
      <c r="H19" s="1224"/>
      <c r="I19" s="1225"/>
      <c r="J19" s="225">
        <v>2</v>
      </c>
      <c r="K19" s="296" t="s">
        <v>312</v>
      </c>
      <c r="L19" s="327"/>
      <c r="M19" s="170">
        <f>SUM(M20:M21)</f>
        <v>2864000000</v>
      </c>
      <c r="N19" s="170">
        <f t="shared" ref="N19:R19" si="3">SUM(N20:N21)</f>
        <v>2864000000</v>
      </c>
      <c r="O19" s="170">
        <f t="shared" si="3"/>
        <v>0</v>
      </c>
      <c r="P19" s="170">
        <f t="shared" si="3"/>
        <v>2864000000</v>
      </c>
      <c r="Q19" s="170">
        <f t="shared" si="3"/>
        <v>0</v>
      </c>
      <c r="R19" s="227">
        <f t="shared" si="3"/>
        <v>2864000000</v>
      </c>
      <c r="S19" s="748"/>
      <c r="T19" s="500"/>
      <c r="U19" s="245"/>
      <c r="V19" s="508"/>
      <c r="W19" s="246"/>
      <c r="X19" s="246"/>
      <c r="Y19" s="246"/>
      <c r="Z19" s="500"/>
    </row>
    <row r="20" spans="1:28" s="247" customFormat="1" ht="37.5" customHeight="1" x14ac:dyDescent="0.25">
      <c r="A20" s="461">
        <v>1505</v>
      </c>
      <c r="B20" s="237" t="s">
        <v>85</v>
      </c>
      <c r="C20" s="236">
        <v>5</v>
      </c>
      <c r="D20" s="236">
        <v>0</v>
      </c>
      <c r="E20" s="236">
        <v>1505009</v>
      </c>
      <c r="F20" s="237" t="s">
        <v>94</v>
      </c>
      <c r="G20" s="236">
        <v>11</v>
      </c>
      <c r="H20" s="462" t="s">
        <v>39</v>
      </c>
      <c r="I20" s="462"/>
      <c r="J20" s="236" t="s">
        <v>47</v>
      </c>
      <c r="K20" s="742" t="s">
        <v>313</v>
      </c>
      <c r="L20" s="236">
        <v>1</v>
      </c>
      <c r="M20" s="240">
        <v>2677553600</v>
      </c>
      <c r="N20" s="240">
        <f t="shared" ref="N20" si="4">+L20*M20</f>
        <v>2677553600</v>
      </c>
      <c r="O20" s="240">
        <v>0</v>
      </c>
      <c r="P20" s="240">
        <f>+N20+O20</f>
        <v>2677553600</v>
      </c>
      <c r="Q20" s="240">
        <v>0</v>
      </c>
      <c r="R20" s="464">
        <f>+P20-Q20</f>
        <v>2677553600</v>
      </c>
      <c r="S20" s="748"/>
      <c r="T20" s="500"/>
      <c r="U20" s="245"/>
      <c r="V20" s="508"/>
      <c r="W20" s="246"/>
      <c r="X20" s="246"/>
      <c r="Y20" s="246"/>
      <c r="Z20" s="500"/>
    </row>
    <row r="21" spans="1:28" s="247" customFormat="1" ht="37.5" customHeight="1" x14ac:dyDescent="0.25">
      <c r="A21" s="465">
        <v>1505</v>
      </c>
      <c r="B21" s="249" t="s">
        <v>85</v>
      </c>
      <c r="C21" s="248">
        <v>5</v>
      </c>
      <c r="D21" s="248">
        <v>0</v>
      </c>
      <c r="E21" s="248">
        <v>1505009</v>
      </c>
      <c r="F21" s="249" t="s">
        <v>94</v>
      </c>
      <c r="G21" s="248">
        <v>11</v>
      </c>
      <c r="H21" s="466" t="s">
        <v>39</v>
      </c>
      <c r="I21" s="466"/>
      <c r="J21" s="248" t="s">
        <v>139</v>
      </c>
      <c r="K21" s="746" t="s">
        <v>314</v>
      </c>
      <c r="L21" s="248">
        <v>1</v>
      </c>
      <c r="M21" s="161">
        <v>186446400</v>
      </c>
      <c r="N21" s="161">
        <f t="shared" ref="N21" si="5">+L21*M21</f>
        <v>186446400</v>
      </c>
      <c r="O21" s="161">
        <v>0</v>
      </c>
      <c r="P21" s="161">
        <f>+N21+O21</f>
        <v>186446400</v>
      </c>
      <c r="Q21" s="161">
        <v>0</v>
      </c>
      <c r="R21" s="468">
        <f>+P21-Q21</f>
        <v>186446400</v>
      </c>
      <c r="S21" s="748"/>
      <c r="T21" s="500"/>
      <c r="U21" s="245"/>
      <c r="V21" s="508"/>
      <c r="W21" s="246"/>
      <c r="X21" s="246"/>
      <c r="Y21" s="246"/>
      <c r="Z21" s="500"/>
    </row>
    <row r="22" spans="1:28" s="247" customFormat="1" ht="23.25" customHeight="1" x14ac:dyDescent="0.25">
      <c r="A22" s="862" t="s">
        <v>44</v>
      </c>
      <c r="B22" s="749"/>
      <c r="C22" s="749"/>
      <c r="D22" s="749"/>
      <c r="E22" s="749"/>
      <c r="F22" s="749"/>
      <c r="G22" s="749"/>
      <c r="H22" s="749"/>
      <c r="I22" s="749"/>
      <c r="J22" s="749"/>
      <c r="K22" s="1556"/>
      <c r="L22" s="1557"/>
      <c r="M22" s="723">
        <f>+M15+M19</f>
        <v>3000000000</v>
      </c>
      <c r="N22" s="723">
        <f t="shared" ref="N22:R22" si="6">+N15+N19</f>
        <v>3000000000</v>
      </c>
      <c r="O22" s="723">
        <f t="shared" si="6"/>
        <v>0</v>
      </c>
      <c r="P22" s="723">
        <f t="shared" si="6"/>
        <v>3000000000</v>
      </c>
      <c r="Q22" s="723">
        <f t="shared" si="6"/>
        <v>0</v>
      </c>
      <c r="R22" s="854">
        <f t="shared" si="6"/>
        <v>3000000000</v>
      </c>
    </row>
    <row r="23" spans="1:28" s="247" customFormat="1" ht="108" customHeight="1" x14ac:dyDescent="0.25">
      <c r="A23" s="1558" t="s">
        <v>220</v>
      </c>
      <c r="B23" s="1559"/>
      <c r="C23" s="1559"/>
      <c r="D23" s="1559"/>
      <c r="E23" s="1559"/>
      <c r="F23" s="1559"/>
      <c r="G23" s="1559"/>
      <c r="H23" s="1559"/>
      <c r="I23" s="1559"/>
      <c r="J23" s="1559"/>
      <c r="K23" s="1560"/>
      <c r="L23" s="750" t="s">
        <v>45</v>
      </c>
      <c r="M23" s="1549" t="s">
        <v>228</v>
      </c>
      <c r="N23" s="1549"/>
      <c r="O23" s="1550"/>
      <c r="P23" s="1551" t="s">
        <v>185</v>
      </c>
      <c r="Q23" s="1549"/>
      <c r="R23" s="1552"/>
      <c r="S23" s="751"/>
      <c r="T23" s="752"/>
    </row>
    <row r="24" spans="1:28" s="247" customFormat="1" ht="49.5" customHeight="1" thickBot="1" x14ac:dyDescent="0.3">
      <c r="A24" s="1338" t="s">
        <v>46</v>
      </c>
      <c r="B24" s="1339"/>
      <c r="C24" s="863"/>
      <c r="D24" s="863"/>
      <c r="E24" s="863"/>
      <c r="F24" s="1340">
        <v>44562</v>
      </c>
      <c r="G24" s="1339"/>
      <c r="H24" s="1339"/>
      <c r="I24" s="1339"/>
      <c r="J24" s="1339"/>
      <c r="K24" s="1341"/>
      <c r="L24" s="864" t="str">
        <f>+A24</f>
        <v>FECHA:</v>
      </c>
      <c r="M24" s="1340">
        <f>+F24</f>
        <v>44562</v>
      </c>
      <c r="N24" s="1339"/>
      <c r="O24" s="1339"/>
      <c r="P24" s="865" t="str">
        <f>+L24</f>
        <v>FECHA:</v>
      </c>
      <c r="Q24" s="1340">
        <f>+M24</f>
        <v>44562</v>
      </c>
      <c r="R24" s="1342"/>
      <c r="S24" s="752"/>
      <c r="T24" s="751"/>
      <c r="U24" s="755"/>
      <c r="V24" s="429"/>
      <c r="W24" s="429"/>
      <c r="X24" s="429"/>
      <c r="Y24" s="429"/>
      <c r="Z24" s="429"/>
      <c r="AA24" s="429"/>
      <c r="AB24" s="429"/>
    </row>
    <row r="28" spans="1:28" s="557" customFormat="1" ht="32.25" customHeight="1" x14ac:dyDescent="0.25">
      <c r="P28" s="756" t="s">
        <v>87</v>
      </c>
      <c r="Q28" s="757"/>
      <c r="R28" s="758"/>
    </row>
    <row r="29" spans="1:28" s="545" customFormat="1" ht="32.25" customHeight="1" x14ac:dyDescent="0.3">
      <c r="P29" s="756" t="s">
        <v>59</v>
      </c>
      <c r="Q29" s="759"/>
      <c r="R29" s="760"/>
    </row>
    <row r="30" spans="1:28" x14ac:dyDescent="0.25">
      <c r="Q30" s="761"/>
    </row>
  </sheetData>
  <mergeCells count="49">
    <mergeCell ref="A19:I19"/>
    <mergeCell ref="A15:I15"/>
    <mergeCell ref="G14:J14"/>
    <mergeCell ref="F13:J13"/>
    <mergeCell ref="A24:B24"/>
    <mergeCell ref="F24:K24"/>
    <mergeCell ref="K22:L22"/>
    <mergeCell ref="A23:K23"/>
    <mergeCell ref="M24:O24"/>
    <mergeCell ref="Q24:R24"/>
    <mergeCell ref="O11:O12"/>
    <mergeCell ref="P11:P12"/>
    <mergeCell ref="Q11:Q12"/>
    <mergeCell ref="R11:R12"/>
    <mergeCell ref="M23:O23"/>
    <mergeCell ref="P23:R23"/>
    <mergeCell ref="S1:Z8"/>
    <mergeCell ref="L6:R6"/>
    <mergeCell ref="A11:F11"/>
    <mergeCell ref="G11:G12"/>
    <mergeCell ref="H11:I11"/>
    <mergeCell ref="J11:K11"/>
    <mergeCell ref="A9:G9"/>
    <mergeCell ref="H9:K9"/>
    <mergeCell ref="Y9:Y12"/>
    <mergeCell ref="Z9:Z12"/>
    <mergeCell ref="L10:M10"/>
    <mergeCell ref="M11:M12"/>
    <mergeCell ref="N11:N12"/>
    <mergeCell ref="S9:S12"/>
    <mergeCell ref="T9:T12"/>
    <mergeCell ref="U9:U12"/>
    <mergeCell ref="V9:V12"/>
    <mergeCell ref="W9:W12"/>
    <mergeCell ref="X9:X12"/>
    <mergeCell ref="L9:M9"/>
    <mergeCell ref="L11:L12"/>
    <mergeCell ref="A7:F7"/>
    <mergeCell ref="G7:K7"/>
    <mergeCell ref="L7:M7"/>
    <mergeCell ref="L8:M8"/>
    <mergeCell ref="A1:G1"/>
    <mergeCell ref="H1:P2"/>
    <mergeCell ref="A2:G2"/>
    <mergeCell ref="A3:G3"/>
    <mergeCell ref="H3:P4"/>
    <mergeCell ref="A4:G4"/>
    <mergeCell ref="A5:R5"/>
    <mergeCell ref="Q1:R4"/>
  </mergeCells>
  <printOptions horizontalCentered="1" verticalCentered="1"/>
  <pageMargins left="0" right="0" top="0" bottom="0" header="0" footer="0"/>
  <pageSetup paperSize="9" scale="40" fitToHeight="2" orientation="landscape" r:id="rId1"/>
  <headerFooter>
    <oddFooter>&amp;CPágina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21</vt:i4>
      </vt:variant>
    </vt:vector>
  </HeadingPairs>
  <TitlesOfParts>
    <vt:vector size="32" baseType="lpstr">
      <vt:lpstr>3.Fuert</vt:lpstr>
      <vt:lpstr>VF COMANDOS</vt:lpstr>
      <vt:lpstr>1. Infraestructura Operativ</vt:lpstr>
      <vt:lpstr>2. Armamento</vt:lpstr>
      <vt:lpstr>3. Movilidad</vt:lpstr>
      <vt:lpstr>4. Desarrollo Tecnologico </vt:lpstr>
      <vt:lpstr>5. Aeronautico</vt:lpstr>
      <vt:lpstr>6. Infraestructura DIBIE</vt:lpstr>
      <vt:lpstr>7. Vacacionales DIBIE</vt:lpstr>
      <vt:lpstr>5. Educativo </vt:lpstr>
      <vt:lpstr>8. Politica Educativa </vt:lpstr>
      <vt:lpstr>'1. Infraestructura Operativ'!Área_de_impresión</vt:lpstr>
      <vt:lpstr>'2. Armamento'!Área_de_impresión</vt:lpstr>
      <vt:lpstr>'3. Movilidad'!Área_de_impresión</vt:lpstr>
      <vt:lpstr>'3.Fuert'!Área_de_impresión</vt:lpstr>
      <vt:lpstr>'4. Desarrollo Tecnologico '!Área_de_impresión</vt:lpstr>
      <vt:lpstr>'5. Aeronautico'!Área_de_impresión</vt:lpstr>
      <vt:lpstr>'5. Educativo '!Área_de_impresión</vt:lpstr>
      <vt:lpstr>'6. Infraestructura DIBIE'!Área_de_impresión</vt:lpstr>
      <vt:lpstr>'7. Vacacionales DIBIE'!Área_de_impresión</vt:lpstr>
      <vt:lpstr>'8. Politica Educativa '!Área_de_impresión</vt:lpstr>
      <vt:lpstr>'VF COMANDOS'!Área_de_impresión</vt:lpstr>
      <vt:lpstr>'1. Infraestructura Operativ'!Títulos_a_imprimir</vt:lpstr>
      <vt:lpstr>'2. Armamento'!Títulos_a_imprimir</vt:lpstr>
      <vt:lpstr>'3. Movilidad'!Títulos_a_imprimir</vt:lpstr>
      <vt:lpstr>'4. Desarrollo Tecnologico '!Títulos_a_imprimir</vt:lpstr>
      <vt:lpstr>'5. Aeronautico'!Títulos_a_imprimir</vt:lpstr>
      <vt:lpstr>'5. Educativo '!Títulos_a_imprimir</vt:lpstr>
      <vt:lpstr>'6. Infraestructura DIBIE'!Títulos_a_imprimir</vt:lpstr>
      <vt:lpstr>'7. Vacacionales DIBIE'!Títulos_a_imprimir</vt:lpstr>
      <vt:lpstr>'8. Politica Educativa '!Títulos_a_imprimir</vt:lpstr>
      <vt:lpstr>'VF COMANDOS'!Títulos_a_imprimir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2022-01-28T16:37:05Z</dcterms:modified>
</cp:coreProperties>
</file>